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17" documentId="120_S{2AC9BD13-BADA-5192-A53E-5A8FF88502F6}" xr6:coauthVersionLast="47" xr6:coauthVersionMax="47" xr10:uidLastSave="{35D1DC9A-D7AA-4C18-8DB3-0B7177CF6C59}"/>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alcChain>
</file>

<file path=xl/sharedStrings.xml><?xml version="1.0" encoding="utf-8"?>
<sst xmlns="http://schemas.openxmlformats.org/spreadsheetml/2006/main" count="180306" uniqueCount="39132">
  <si>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</si>
  <si>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</si>
  <si>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</si>
  <si>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</si>
  <si>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</si>
  <si>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</si>
  <si>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</si>
  <si>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</si>
  <si>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</si>
  <si>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</si>
  <si>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</si>
  <si>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</si>
  <si>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</si>
  <si>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</si>
  <si>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</si>
  <si>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</si>
  <si>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</si>
  <si>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</si>
  <si>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</si>
  <si>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</si>
  <si>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</si>
  <si>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</si>
  <si>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</si>
  <si>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</si>
  <si>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</si>
  <si>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</si>
  <si>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</si>
  <si>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</si>
  <si>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</si>
  <si>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</si>
  <si>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</si>
  <si>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</si>
  <si>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</si>
  <si>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</si>
  <si>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</si>
  <si>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</si>
  <si>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</si>
  <si>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</si>
  <si>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</si>
  <si>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</si>
  <si>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</si>
  <si>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</si>
  <si>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</si>
  <si>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</si>
  <si>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</si>
  <si>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</si>
  <si>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</si>
  <si>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</si>
  <si>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</si>
  <si>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</si>
  <si>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</si>
  <si>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</si>
  <si>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</si>
  <si>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</si>
  <si>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</si>
  <si>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</si>
  <si>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</si>
  <si>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</si>
  <si>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</si>
  <si>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</si>
  <si>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</si>
  <si>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</si>
  <si>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</si>
  <si>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</si>
  <si>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</si>
  <si>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</si>
  <si>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</si>
  <si>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</si>
  <si>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</si>
  <si>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</si>
  <si>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</si>
  <si>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</si>
  <si>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</si>
  <si>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</si>
  <si>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</si>
  <si>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</si>
  <si>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</si>
  <si>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</si>
  <si>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</si>
  <si>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</si>
  <si>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</si>
  <si>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</si>
  <si>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</si>
  <si>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</si>
  <si>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</si>
  <si>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</si>
  <si>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</si>
  <si>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</si>
  <si>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</si>
  <si>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</si>
  <si>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</si>
  <si>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</si>
  <si>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</si>
  <si>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</si>
  <si>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</si>
  <si>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</si>
  <si>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</si>
  <si>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</si>
  <si>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</si>
  <si>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</si>
  <si>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</si>
  <si>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</si>
  <si>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</si>
  <si>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</si>
  <si>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</si>
  <si>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</si>
  <si>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</si>
  <si>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</si>
  <si>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</si>
  <si>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</si>
  <si>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</si>
  <si>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</si>
  <si>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</si>
  <si>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</si>
  <si>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</si>
  <si>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</si>
  <si>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</si>
  <si>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</si>
  <si>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</si>
  <si>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</si>
  <si>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</si>
  <si>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</si>
  <si>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</si>
  <si>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</si>
  <si>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</si>
  <si>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</si>
  <si>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</si>
  <si>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</si>
  <si>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</si>
  <si>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</si>
  <si>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</si>
  <si>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</si>
  <si>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</si>
  <si>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</si>
  <si>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</si>
  <si>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</si>
  <si>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</si>
  <si>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</si>
  <si>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</si>
  <si>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</si>
  <si>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</si>
  <si>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</si>
  <si>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</si>
  <si>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</si>
  <si>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</si>
  <si>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</si>
  <si>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</si>
  <si>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</si>
  <si>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</si>
  <si>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</si>
  <si>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</si>
  <si>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</si>
  <si>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</si>
  <si>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</si>
  <si>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</si>
  <si>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</si>
  <si>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</si>
  <si>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</si>
  <si>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</si>
  <si>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</si>
  <si>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</si>
  <si>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</si>
  <si>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</si>
  <si>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</si>
  <si>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</si>
  <si>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</si>
  <si>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</si>
  <si>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</si>
  <si>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</si>
  <si>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</si>
  <si>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</si>
  <si>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</si>
  <si>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</si>
  <si>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</si>
  <si>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</si>
  <si>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</si>
  <si>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</si>
  <si>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</si>
  <si>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</si>
  <si>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</si>
  <si>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</si>
  <si>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</si>
  <si>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</si>
  <si>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</si>
  <si>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</si>
  <si>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</si>
  <si>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</si>
  <si>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</si>
  <si>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</si>
  <si>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</si>
  <si>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</si>
  <si>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</si>
  <si>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</si>
  <si>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</si>
  <si>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</si>
  <si>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</si>
  <si>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</si>
  <si>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</si>
  <si>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</si>
  <si>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</si>
  <si>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</si>
  <si>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</si>
  <si>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</si>
  <si>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</si>
  <si>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</si>
  <si>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</si>
  <si>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</si>
  <si>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</si>
  <si>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</si>
  <si>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</si>
  <si>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</si>
  <si>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</si>
  <si>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</si>
  <si>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</si>
  <si>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</si>
  <si>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</si>
  <si>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</si>
  <si>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</si>
  <si>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</si>
  <si>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</si>
  <si>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</si>
  <si>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</si>
  <si>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</si>
  <si>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</si>
  <si>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</si>
  <si>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</si>
  <si>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</si>
  <si>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</si>
  <si>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</si>
  <si>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</si>
  <si>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</si>
  <si>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</si>
  <si>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</si>
  <si>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</si>
  <si>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</si>
  <si>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</si>
  <si>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</si>
  <si>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</si>
  <si>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</si>
  <si>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</si>
  <si>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</si>
  <si>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</si>
  <si>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</si>
  <si>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</si>
  <si>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</si>
  <si>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</si>
  <si>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</si>
  <si>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</si>
  <si>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</si>
  <si>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</si>
  <si>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</si>
  <si>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</si>
  <si>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</si>
  <si>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</si>
  <si>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</si>
  <si>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</si>
  <si>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</si>
  <si>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</si>
  <si>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</si>
  <si>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</si>
  <si>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</si>
  <si>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</si>
  <si>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</si>
  <si>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</si>
  <si>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</si>
  <si>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</si>
  <si>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</si>
  <si>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</si>
  <si>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</si>
  <si>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</si>
  <si>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</si>
  <si>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</si>
  <si>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</si>
  <si>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</si>
  <si>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</si>
  <si>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</si>
  <si>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</si>
  <si>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</si>
  <si>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</si>
  <si>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</si>
  <si>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</si>
  <si>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</si>
  <si>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</si>
  <si>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</si>
  <si>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</si>
  <si>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</si>
  <si>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</si>
  <si>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</si>
  <si>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</si>
  <si>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</si>
  <si>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</si>
  <si>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</si>
  <si>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</si>
  <si>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</si>
  <si>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</si>
  <si>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</si>
  <si>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</si>
  <si>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</si>
  <si>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</si>
  <si>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</si>
  <si>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</si>
  <si>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</si>
  <si>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</si>
  <si>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</si>
  <si>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</si>
  <si>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</si>
  <si>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</si>
  <si>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</si>
  <si>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</si>
  <si>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</si>
  <si>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</si>
  <si>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</si>
  <si>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</si>
  <si>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</si>
  <si>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</si>
  <si>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</si>
  <si>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</si>
  <si>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</si>
  <si>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</si>
  <si>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</si>
  <si>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</si>
  <si>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</si>
  <si>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</si>
  <si>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</si>
  <si>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</si>
  <si>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</si>
  <si>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</si>
  <si>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</si>
  <si>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</si>
  <si>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</si>
  <si>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</si>
  <si>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</si>
  <si>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</si>
  <si>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</si>
  <si>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</si>
  <si>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</si>
  <si>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</si>
  <si>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</si>
  <si>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</si>
  <si>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</si>
  <si>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</si>
  <si>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</si>
  <si>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</si>
  <si>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</si>
  <si>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</si>
  <si>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</si>
  <si>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</si>
  <si>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</si>
  <si>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</si>
  <si>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</si>
  <si>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</si>
  <si>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</si>
  <si>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</si>
  <si>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</si>
  <si>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</si>
  <si>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</si>
  <si>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</si>
  <si>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</si>
  <si>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</si>
  <si>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</si>
  <si>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</si>
  <si>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</si>
  <si>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</si>
  <si>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</si>
  <si>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</si>
  <si>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</si>
  <si>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</si>
  <si>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</si>
  <si>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</si>
  <si>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</si>
  <si>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</si>
  <si>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</si>
  <si>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</si>
  <si>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</si>
  <si>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</si>
  <si>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</si>
  <si>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</si>
  <si>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</si>
  <si>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</si>
  <si>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</si>
  <si>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</si>
  <si>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</si>
  <si>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</si>
  <si>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</si>
  <si>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</si>
  <si>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</si>
  <si>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</si>
  <si>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</si>
  <si>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</si>
  <si>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</si>
  <si>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</si>
  <si>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</si>
  <si>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</si>
  <si>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</si>
  <si>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</si>
  <si>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</si>
  <si>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</si>
  <si>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</si>
  <si>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</si>
  <si>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</si>
  <si>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</si>
  <si>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</si>
  <si>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</si>
  <si>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</si>
  <si>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</si>
  <si>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</si>
  <si>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</si>
  <si>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</si>
  <si>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</si>
  <si>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</si>
  <si>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</si>
  <si>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</si>
  <si>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</si>
  <si>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</si>
  <si>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</si>
  <si>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</si>
  <si>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</si>
  <si>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</si>
  <si>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</si>
  <si>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</si>
  <si>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</si>
  <si>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</si>
  <si>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</si>
  <si>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</si>
  <si>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</si>
  <si>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</si>
  <si>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</si>
  <si>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</si>
  <si>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</si>
  <si>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</si>
  <si>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</si>
  <si>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</si>
  <si>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</si>
  <si>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</si>
  <si>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</si>
  <si>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</si>
  <si>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</si>
  <si>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</si>
  <si>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</si>
  <si>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</si>
  <si>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</si>
  <si>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</si>
  <si>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</si>
  <si>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</si>
  <si>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</si>
  <si>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</si>
  <si>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</si>
  <si>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</si>
  <si>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</si>
  <si>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</si>
  <si>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</si>
  <si>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</si>
  <si>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</si>
  <si>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</si>
  <si>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</si>
  <si>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</si>
  <si>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</si>
  <si>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</si>
  <si>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</si>
  <si>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</si>
  <si>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</si>
  <si>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</si>
  <si>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</si>
  <si>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</si>
  <si>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</si>
  <si>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</si>
  <si>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</si>
  <si>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</si>
  <si>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</si>
  <si>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</si>
  <si>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</si>
  <si>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</si>
  <si>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</si>
  <si>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</si>
  <si>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</si>
  <si>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</si>
  <si>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</si>
  <si>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</si>
  <si>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</si>
  <si>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</si>
  <si>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</si>
  <si>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</si>
  <si>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</si>
  <si>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</si>
  <si>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</si>
  <si>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</si>
  <si>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</si>
  <si>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</si>
  <si>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</si>
  <si>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</si>
  <si>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</si>
  <si>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</si>
  <si>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</si>
  <si>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</si>
  <si>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</si>
  <si>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</si>
  <si>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</si>
  <si>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</si>
  <si>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</si>
  <si>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</si>
  <si>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</si>
  <si>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</si>
  <si>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</si>
  <si>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</si>
  <si>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</si>
  <si>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</si>
  <si>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</si>
  <si>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</si>
  <si>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</si>
  <si>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</si>
  <si>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</si>
  <si>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</si>
  <si>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</si>
  <si>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</si>
  <si>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</si>
  <si>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</si>
  <si>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</si>
  <si>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</si>
  <si>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</si>
  <si>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</si>
  <si>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</si>
  <si>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</si>
  <si>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</si>
  <si>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</si>
  <si>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</si>
  <si>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</si>
  <si>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</si>
  <si>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</si>
  <si>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</si>
  <si>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</si>
  <si>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</si>
  <si>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</si>
  <si>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</si>
  <si>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</si>
  <si>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</si>
  <si>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</si>
  <si>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</si>
  <si>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</si>
  <si>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</si>
  <si>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</si>
  <si>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</si>
  <si>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</si>
  <si>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</si>
  <si>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</si>
  <si>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</si>
  <si>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</si>
  <si>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</si>
  <si>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</si>
  <si>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</si>
  <si>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</si>
  <si>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</si>
  <si>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</si>
  <si>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</si>
  <si>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</si>
  <si>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</si>
  <si>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</si>
  <si>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</si>
  <si>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</si>
  <si>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</si>
  <si>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</si>
  <si>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</si>
  <si>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</si>
  <si>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</si>
  <si>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</si>
  <si>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</si>
  <si>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</si>
  <si>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</si>
  <si>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</si>
  <si>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</si>
  <si>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</si>
  <si>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</si>
  <si>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</si>
  <si>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</si>
  <si>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</si>
  <si>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</si>
  <si>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</si>
  <si>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</si>
  <si>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</si>
  <si>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</si>
  <si>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</si>
  <si>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</si>
  <si>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</si>
  <si>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</si>
  <si>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</si>
  <si>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</si>
  <si>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</si>
  <si>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</si>
  <si>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</si>
  <si>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</si>
  <si>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</si>
  <si>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</si>
  <si>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</si>
  <si>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</si>
  <si>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</si>
  <si>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</si>
  <si>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</si>
  <si>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</si>
  <si>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</si>
  <si>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</si>
  <si>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</si>
  <si>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</si>
  <si>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</si>
  <si>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</si>
  <si>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</si>
  <si>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</si>
  <si>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</si>
  <si>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</si>
  <si>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</si>
  <si>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</si>
  <si>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</si>
  <si>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</si>
  <si>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</si>
  <si>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</si>
  <si>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</si>
  <si>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</si>
  <si>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</si>
  <si>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</si>
  <si>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</si>
  <si>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</si>
  <si>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</si>
  <si>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</si>
  <si>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</si>
  <si>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</si>
  <si>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</si>
  <si>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</si>
  <si>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</si>
  <si>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</si>
  <si>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</si>
  <si>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</si>
  <si>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</si>
  <si>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</si>
  <si>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</si>
  <si>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</si>
  <si>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</si>
  <si>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</si>
  <si>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</si>
  <si>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</si>
  <si>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</si>
  <si>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</si>
  <si>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</si>
  <si>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</si>
  <si>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</si>
  <si>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</si>
  <si>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</si>
  <si>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</si>
  <si>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</si>
  <si>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</si>
  <si>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</si>
  <si>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</si>
  <si>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</si>
  <si>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</si>
  <si>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</si>
  <si>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</si>
  <si>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</si>
  <si>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</si>
  <si>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</si>
  <si>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</si>
  <si>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</si>
  <si>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</si>
  <si>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</si>
  <si>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</si>
  <si>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</si>
  <si>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</si>
  <si>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</si>
  <si>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</si>
  <si>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</si>
  <si>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</si>
  <si>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</si>
  <si>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</si>
  <si>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</si>
  <si>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</si>
  <si>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</si>
  <si>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</si>
  <si>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</si>
  <si>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</si>
  <si>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</si>
  <si>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</si>
  <si>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</si>
  <si>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</si>
  <si>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</si>
  <si>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</si>
  <si>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</si>
  <si>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</si>
  <si>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</si>
  <si>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</si>
  <si>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</si>
  <si>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</si>
  <si>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</si>
  <si>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</si>
  <si>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</si>
  <si>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</si>
  <si>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</si>
  <si>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</si>
  <si>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</si>
  <si>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</si>
  <si>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</si>
  <si>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</si>
  <si>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</si>
  <si>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</si>
  <si>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</si>
  <si>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</si>
  <si>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</si>
  <si>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</si>
  <si>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</si>
  <si>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</si>
  <si>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</si>
  <si>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</si>
  <si>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</si>
  <si>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</si>
  <si>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</si>
  <si>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</si>
  <si>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</si>
  <si>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</si>
  <si>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</si>
  <si>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</si>
  <si>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</si>
  <si>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</si>
  <si>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</si>
  <si>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</si>
  <si>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</si>
  <si>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</si>
  <si>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</si>
  <si>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</si>
  <si>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</si>
  <si>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</si>
  <si>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</si>
  <si>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</si>
  <si>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</si>
  <si>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</si>
  <si>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</si>
  <si>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</si>
  <si>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</si>
  <si>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</si>
  <si>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</si>
  <si>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</si>
  <si>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</si>
  <si>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</si>
  <si>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</si>
  <si>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</si>
  <si>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</si>
  <si>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</si>
  <si>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</si>
  <si>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</si>
  <si>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</si>
  <si>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</si>
  <si>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</si>
  <si>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</si>
  <si>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</si>
  <si>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</si>
  <si>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</si>
  <si>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</si>
  <si>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</si>
  <si>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</si>
  <si>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</si>
  <si>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</si>
  <si>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</si>
  <si>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</si>
  <si>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</si>
  <si>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</si>
  <si>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</si>
  <si>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</si>
  <si>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</si>
  <si>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</si>
  <si>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</si>
  <si>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</si>
  <si>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</si>
  <si>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</si>
  <si>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</si>
  <si>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</si>
  <si>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</si>
  <si>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</si>
  <si>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</si>
  <si>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</si>
  <si>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</si>
  <si>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</si>
  <si>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</si>
  <si>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</si>
  <si>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</si>
  <si>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</si>
  <si>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</si>
  <si>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</si>
  <si>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</si>
  <si>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</si>
  <si>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</si>
  <si>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</si>
  <si>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</si>
  <si>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</si>
  <si>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</si>
  <si>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</si>
  <si>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</si>
  <si>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</si>
  <si>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</si>
  <si>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</si>
  <si>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</si>
  <si>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</si>
  <si>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</si>
  <si>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</si>
  <si>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</si>
  <si>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</si>
  <si>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</si>
  <si>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</si>
  <si>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</si>
  <si>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</si>
  <si>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</si>
  <si>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</si>
  <si>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</si>
  <si>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</si>
  <si>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</si>
  <si>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</si>
  <si>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</si>
  <si>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</si>
  <si>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</si>
  <si>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</si>
  <si>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</si>
  <si>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</si>
  <si>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</si>
  <si>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</si>
  <si>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</si>
  <si>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</si>
  <si>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</si>
  <si>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</si>
  <si>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</si>
  <si>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</si>
  <si>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</si>
  <si>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</si>
  <si>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</si>
  <si>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</si>
  <si>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</si>
  <si>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</si>
  <si>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</si>
  <si>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</si>
  <si>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</si>
  <si>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</si>
  <si>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</si>
  <si>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</si>
  <si>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</si>
  <si>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</si>
  <si>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</si>
  <si>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</si>
  <si>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</si>
  <si>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</si>
  <si>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</si>
  <si>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</si>
  <si>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</si>
  <si>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</si>
  <si>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</si>
  <si>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</si>
  <si>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</si>
  <si>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</si>
  <si>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</si>
  <si>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</si>
  <si>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</si>
  <si>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</si>
  <si>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</si>
  <si>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</si>
  <si>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</si>
  <si>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</si>
  <si>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</si>
  <si>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</si>
  <si>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</si>
  <si>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</si>
  <si>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</si>
  <si>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</si>
  <si>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</si>
  <si>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</si>
  <si>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</si>
  <si>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</si>
  <si>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</si>
  <si>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</si>
  <si>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</si>
  <si>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</si>
  <si>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</si>
  <si>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</si>
  <si>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</si>
  <si>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</si>
  <si>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</si>
  <si>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</si>
  <si>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</si>
  <si>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</si>
  <si>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</si>
  <si>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</si>
  <si>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</si>
  <si>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</si>
  <si>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</si>
  <si>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</si>
  <si>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</si>
  <si>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</si>
  <si>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</si>
  <si>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</si>
  <si>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</si>
  <si>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</si>
  <si>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</si>
  <si>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</si>
  <si>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</si>
  <si>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</si>
  <si>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</si>
  <si>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</si>
  <si>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</si>
  <si>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</si>
  <si>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</si>
  <si>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</si>
  <si>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</si>
  <si>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</si>
  <si>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</si>
  <si>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</si>
  <si>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</si>
  <si>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</si>
  <si>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</si>
  <si>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</si>
  <si>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</si>
  <si>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</si>
  <si>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</si>
  <si>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</si>
  <si>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</si>
  <si>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</si>
  <si>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</si>
  <si>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</si>
  <si>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</si>
  <si>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</si>
  <si>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</si>
  <si>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</si>
  <si>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</si>
  <si>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</si>
  <si>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</si>
  <si>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</si>
  <si>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</si>
  <si>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</si>
  <si>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</si>
  <si>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</si>
  <si>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</si>
  <si>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</si>
  <si>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</si>
  <si>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</si>
  <si>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</si>
  <si>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</si>
  <si>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</si>
  <si>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</si>
  <si>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</si>
  <si>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</si>
  <si>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</si>
  <si>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</si>
  <si>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</si>
  <si>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</si>
  <si>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</si>
  <si>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</si>
  <si>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</si>
  <si>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</si>
  <si>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</si>
  <si>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</si>
  <si>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</si>
  <si>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</si>
  <si>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</si>
  <si>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</si>
  <si>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</si>
  <si>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</si>
  <si>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</si>
  <si>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</si>
  <si>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</si>
  <si>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</si>
  <si>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</si>
  <si>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</si>
  <si>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</si>
  <si>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</si>
  <si>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</si>
  <si>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</si>
  <si>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</si>
  <si>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</si>
  <si>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</si>
  <si>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</si>
  <si>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</si>
  <si>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</si>
  <si>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</si>
  <si>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</si>
  <si>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</si>
  <si>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</si>
  <si>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</si>
  <si>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</si>
  <si>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</si>
  <si>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</si>
  <si>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</si>
  <si>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</si>
  <si>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</si>
  <si>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</si>
  <si>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</si>
  <si>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</si>
  <si>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</si>
  <si>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</si>
  <si>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</si>
  <si>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</si>
  <si>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</si>
  <si>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</si>
  <si>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</si>
  <si>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</si>
  <si>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</si>
  <si>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</si>
  <si>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</si>
  <si>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</si>
  <si>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</si>
  <si>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</si>
  <si>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</si>
  <si>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</si>
  <si>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</si>
  <si>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</si>
  <si>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</si>
  <si>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</si>
  <si>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</si>
  <si>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</si>
  <si>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</si>
  <si>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</si>
  <si>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</si>
  <si>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</si>
  <si>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</si>
  <si>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</si>
  <si>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</si>
  <si>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</si>
  <si>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</si>
  <si>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</si>
  <si>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</si>
  <si>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</si>
  <si>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</si>
  <si>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</si>
  <si>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</si>
  <si>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</si>
  <si>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</si>
  <si>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</si>
  <si>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</si>
  <si>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</si>
  <si>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</si>
  <si>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</si>
  <si>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</si>
  <si>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</si>
  <si>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</si>
  <si>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</si>
  <si>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</si>
  <si>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</si>
  <si>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</si>
  <si>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</si>
  <si>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</si>
  <si>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</si>
  <si>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</si>
  <si>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</si>
  <si>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</si>
  <si>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</si>
  <si>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</si>
  <si>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</si>
  <si>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</si>
  <si>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</si>
  <si>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</si>
  <si>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</si>
  <si>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</si>
  <si>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</si>
  <si>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</si>
  <si>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</si>
  <si>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</si>
  <si>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</si>
  <si>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</si>
  <si>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</si>
  <si>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</si>
  <si>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</si>
  <si>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</si>
  <si>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</si>
  <si>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</si>
  <si>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</si>
  <si>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</si>
  <si>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</si>
  <si>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</si>
  <si>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</si>
  <si>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</si>
  <si>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</si>
  <si>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</si>
  <si>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</si>
  <si>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</si>
  <si>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</si>
  <si>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</si>
  <si>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</si>
  <si>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</si>
  <si>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</si>
  <si>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</si>
  <si>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</si>
  <si>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</si>
  <si>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</si>
  <si>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</si>
  <si>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</si>
  <si>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</si>
  <si>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</si>
  <si>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</si>
  <si>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</si>
  <si>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</si>
  <si>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</si>
  <si>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</si>
  <si>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</si>
  <si>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</si>
  <si>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</si>
  <si>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</si>
  <si>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</si>
  <si>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</si>
  <si>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</si>
  <si>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</si>
  <si>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</si>
  <si>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</si>
  <si>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</si>
  <si>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</si>
  <si>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</si>
  <si>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</si>
  <si>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</si>
  <si>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</si>
  <si>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</si>
  <si>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</si>
  <si>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</si>
  <si>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</si>
  <si>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</si>
  <si>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</si>
  <si>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</si>
  <si>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</si>
  <si>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</si>
  <si>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</si>
  <si>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</si>
  <si>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</si>
  <si>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</si>
  <si>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</si>
  <si>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</si>
  <si>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</si>
  <si>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</si>
  <si>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</si>
  <si>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</si>
  <si>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</si>
  <si>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</si>
  <si>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</si>
  <si>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</si>
  <si>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</si>
  <si>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</si>
  <si>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</si>
  <si>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</si>
  <si>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</si>
  <si>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</si>
  <si>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</si>
  <si>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</si>
  <si>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</si>
  <si>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</si>
  <si>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</si>
  <si>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</si>
  <si>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</si>
  <si>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</si>
  <si>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</si>
  <si>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</si>
  <si>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</si>
  <si>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</si>
  <si>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</si>
  <si>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</si>
  <si>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</si>
  <si>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</si>
  <si>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</si>
  <si>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</si>
  <si>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</si>
  <si>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</si>
  <si>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</si>
  <si>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</si>
  <si>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</si>
  <si>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</si>
  <si>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</si>
  <si>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</si>
  <si>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</si>
  <si>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</si>
  <si>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</si>
  <si>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</si>
  <si>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</si>
  <si>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</si>
  <si>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</si>
  <si>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</si>
  <si>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</si>
  <si>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</si>
  <si>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</si>
  <si>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</si>
  <si>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</si>
  <si>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</si>
  <si>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</si>
  <si>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</si>
  <si>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</si>
  <si>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</si>
  <si>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</si>
  <si>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</si>
  <si>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</si>
  <si>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</si>
  <si>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</si>
  <si>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</si>
  <si>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</si>
  <si>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</si>
  <si>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</si>
  <si>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</si>
  <si>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</si>
  <si>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</si>
  <si>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</si>
  <si>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</si>
  <si>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</si>
  <si>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</si>
  <si>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</si>
  <si>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</si>
  <si>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</si>
  <si>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</si>
  <si>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</si>
  <si>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</si>
  <si>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</si>
  <si>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</si>
  <si>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</si>
  <si>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</si>
  <si>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</si>
  <si>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</si>
  <si>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</si>
  <si>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</si>
  <si>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</si>
  <si>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</si>
  <si>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</si>
  <si>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</si>
  <si>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</si>
  <si>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</si>
  <si>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</si>
  <si>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</si>
  <si>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</si>
  <si>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</si>
  <si>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</si>
  <si>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</si>
  <si>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</si>
  <si>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</si>
  <si>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</si>
  <si>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</si>
  <si>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</si>
  <si>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</si>
  <si>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</si>
  <si>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</si>
  <si>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</si>
  <si>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</si>
  <si>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</si>
  <si>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</si>
  <si>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</si>
  <si>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</si>
  <si>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</si>
  <si>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</si>
  <si>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</si>
  <si>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</si>
  <si>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</si>
  <si>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</si>
  <si>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</si>
  <si>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</si>
  <si>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</si>
  <si>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</si>
  <si>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</si>
  <si>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</si>
  <si>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</si>
  <si>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</si>
  <si>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</si>
  <si>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</si>
  <si>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</si>
  <si>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</si>
  <si>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</si>
  <si>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</si>
  <si>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</si>
  <si>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</si>
  <si>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</si>
  <si>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</si>
  <si>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</si>
  <si>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</si>
  <si>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</si>
  <si>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</si>
  <si>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</si>
  <si>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</si>
  <si>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</si>
  <si>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</si>
  <si>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</si>
  <si>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</si>
  <si>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</si>
  <si>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</si>
  <si>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</si>
  <si>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</si>
  <si>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</si>
  <si>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</si>
  <si>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</si>
  <si>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</si>
  <si>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</si>
  <si>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</si>
  <si>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</si>
  <si>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</si>
  <si>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</si>
  <si>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</si>
  <si>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</si>
  <si>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</si>
  <si>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</si>
  <si>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</si>
  <si>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</si>
  <si>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</si>
  <si>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</si>
  <si>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</si>
  <si>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</si>
  <si>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</si>
  <si>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</si>
  <si>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</si>
  <si>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</si>
  <si>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</si>
  <si>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</si>
  <si>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</si>
  <si>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</si>
  <si>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</si>
  <si>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</si>
  <si>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</si>
  <si>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</si>
  <si>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</si>
  <si>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</si>
  <si>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</si>
  <si>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</si>
  <si>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</si>
  <si>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</si>
  <si>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</si>
  <si>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</si>
  <si>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</si>
  <si>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</si>
  <si>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</si>
  <si>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</si>
  <si>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</si>
  <si>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</si>
  <si>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</si>
  <si>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</si>
  <si>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</si>
  <si>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</si>
  <si>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</si>
  <si>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</si>
  <si>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</si>
  <si>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</si>
  <si>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</si>
  <si>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</si>
  <si>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</si>
  <si>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</si>
  <si>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</si>
  <si>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</si>
  <si>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</si>
  <si>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</si>
  <si>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</si>
  <si>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</si>
  <si>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</si>
  <si>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</si>
  <si>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</si>
  <si>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</si>
  <si>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</si>
  <si>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</si>
  <si>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</si>
  <si>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</si>
  <si>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</si>
  <si>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</si>
  <si>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</si>
  <si>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</si>
  <si>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</si>
  <si>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</si>
  <si>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</si>
  <si>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</si>
  <si>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</si>
  <si>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</si>
  <si>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</si>
  <si>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</si>
  <si>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</si>
  <si>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</si>
  <si>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</si>
  <si>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</si>
  <si>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</si>
  <si>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</si>
  <si>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</si>
  <si>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</si>
  <si>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</si>
  <si>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</si>
  <si>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</si>
  <si>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</si>
  <si>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</si>
  <si>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</si>
  <si>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</si>
  <si>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</si>
  <si>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</si>
  <si>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</si>
  <si>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</si>
  <si>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</si>
  <si>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</si>
  <si>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</si>
  <si>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</si>
  <si>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</si>
  <si>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</si>
  <si>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</si>
  <si>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</si>
  <si>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</si>
  <si>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</si>
  <si>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</si>
  <si>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</si>
  <si>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</si>
  <si>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</si>
  <si>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</si>
  <si>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</si>
  <si>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</si>
  <si>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</si>
  <si>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</si>
  <si>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</si>
  <si>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</si>
  <si>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</si>
  <si>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</si>
  <si>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</si>
  <si>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</si>
  <si>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</si>
  <si>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</si>
  <si>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</si>
  <si>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</si>
  <si>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</si>
  <si>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</si>
  <si>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</si>
  <si>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</si>
  <si>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</si>
  <si>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</si>
  <si>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</si>
  <si>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</si>
  <si>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</si>
  <si>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</si>
  <si>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</si>
  <si>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</si>
  <si>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</si>
  <si>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</si>
  <si>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</si>
  <si>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</si>
  <si>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</si>
  <si>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</si>
  <si>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</si>
  <si>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</si>
  <si>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</si>
  <si>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</si>
  <si>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</si>
  <si>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</si>
  <si>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</si>
  <si>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</si>
  <si>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</si>
  <si>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</si>
  <si>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</si>
  <si>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</si>
  <si>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</si>
  <si>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</si>
  <si>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</si>
  <si>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</si>
  <si>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</si>
  <si>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</si>
  <si>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</si>
  <si>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</si>
  <si>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</si>
  <si>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</si>
  <si>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</si>
  <si>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</si>
  <si>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</si>
  <si>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</si>
  <si>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</si>
  <si>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</si>
  <si>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</si>
  <si>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</si>
  <si>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</si>
  <si>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</si>
  <si>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</si>
  <si>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</si>
  <si>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</si>
  <si>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</si>
  <si>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</si>
  <si>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</si>
  <si>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</si>
  <si>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</si>
  <si>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</si>
  <si>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</si>
  <si>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</si>
  <si>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</si>
  <si>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</si>
  <si>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</si>
  <si>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</si>
  <si>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</si>
  <si>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</si>
  <si>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</si>
  <si>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</si>
  <si>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</si>
  <si>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</si>
  <si>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</si>
  <si>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</si>
  <si>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</si>
  <si>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</si>
  <si>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</si>
  <si>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</si>
  <si>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</si>
  <si>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</si>
  <si>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</si>
  <si>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</si>
  <si>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</si>
  <si>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</si>
  <si>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</si>
  <si>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</si>
  <si>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</si>
  <si>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</si>
  <si>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</si>
  <si>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</si>
  <si>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</si>
  <si>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</si>
  <si>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</si>
  <si>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</si>
  <si>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</si>
  <si>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</si>
  <si>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</si>
  <si>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</si>
  <si>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</si>
  <si>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</si>
  <si>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</si>
  <si>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</si>
  <si>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</si>
  <si>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</si>
  <si>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</si>
  <si>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</si>
  <si>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</si>
  <si>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</si>
  <si>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</si>
  <si>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</si>
  <si>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</si>
  <si>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</si>
  <si>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</si>
  <si>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</si>
  <si>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</si>
  <si>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</si>
  <si>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</si>
  <si>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</si>
  <si>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</si>
  <si>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</si>
  <si>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</si>
  <si>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</si>
  <si>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</si>
  <si>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</si>
  <si>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</si>
  <si>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</si>
  <si>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</si>
  <si>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</si>
  <si>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</si>
  <si>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</si>
  <si>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</si>
  <si>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</si>
  <si>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</si>
  <si>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</si>
  <si>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</si>
  <si>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</si>
  <si>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</si>
  <si>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</si>
  <si>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</si>
  <si>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</si>
  <si>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</si>
  <si>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</si>
  <si>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</si>
  <si>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</si>
  <si>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</si>
  <si>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</si>
  <si>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</si>
  <si>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</si>
  <si>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</si>
  <si>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</si>
  <si>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</si>
  <si>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</si>
  <si>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</si>
  <si>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</si>
  <si>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</si>
  <si>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</si>
  <si>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</si>
  <si>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</si>
  <si>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</si>
  <si>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</si>
  <si>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</si>
  <si>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</si>
  <si>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</si>
  <si>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</si>
  <si>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</si>
  <si>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</si>
  <si>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</si>
  <si>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</si>
  <si>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</si>
  <si>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</si>
  <si>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</si>
  <si>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</si>
  <si>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</si>
  <si>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</si>
  <si>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</si>
  <si>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</si>
  <si>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</si>
  <si>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</si>
  <si>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</si>
  <si>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</si>
  <si>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</si>
  <si>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</si>
  <si>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</si>
  <si>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</si>
  <si>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</si>
  <si>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</si>
  <si>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</si>
  <si>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</si>
  <si>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</si>
  <si>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</si>
  <si>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</si>
  <si>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</si>
  <si>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</si>
  <si>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</si>
  <si>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</si>
  <si>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</si>
  <si>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</si>
  <si>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</si>
  <si>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</si>
  <si>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</si>
  <si>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</si>
  <si>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</si>
  <si>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</si>
  <si>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</si>
  <si>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</si>
  <si>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</si>
  <si>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</si>
  <si>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</si>
  <si>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</si>
  <si>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</si>
  <si>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</si>
  <si>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</si>
  <si>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</si>
  <si>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</si>
  <si>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</si>
  <si>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</si>
  <si>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</si>
  <si>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</si>
  <si>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</si>
  <si>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</si>
  <si>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</si>
  <si>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</si>
  <si>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</si>
  <si>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</si>
  <si>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</si>
  <si>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</si>
  <si>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</si>
  <si>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</si>
  <si>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</si>
  <si>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</si>
  <si>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</si>
  <si>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</si>
  <si>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</si>
  <si>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</si>
  <si>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</si>
  <si>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</si>
  <si>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</si>
  <si>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</si>
  <si>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</si>
  <si>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</si>
  <si>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</si>
  <si>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</si>
  <si>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</si>
  <si>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</si>
  <si>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</si>
  <si>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</si>
  <si>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</si>
  <si>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</si>
  <si>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</si>
  <si>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</si>
  <si>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</si>
  <si>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</si>
  <si>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</si>
  <si>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</si>
  <si>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</si>
  <si>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</si>
  <si>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</si>
  <si>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</si>
  <si>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</si>
  <si>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</si>
  <si>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</si>
  <si>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</si>
  <si>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</si>
  <si>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</si>
  <si>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</si>
  <si>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</si>
  <si>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</si>
  <si>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</si>
  <si>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</si>
  <si>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</si>
  <si>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</si>
  <si>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</si>
  <si>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</si>
  <si>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</si>
  <si>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</si>
  <si>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</si>
  <si>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</si>
  <si>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</si>
  <si>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</si>
  <si>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</si>
  <si>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</si>
  <si>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</si>
  <si>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</si>
  <si>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</si>
  <si>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</si>
  <si>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</si>
  <si>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</si>
  <si>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</si>
  <si>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</si>
  <si>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</si>
  <si>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</si>
  <si>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</si>
  <si>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</si>
  <si>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</si>
  <si>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</si>
  <si>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</si>
  <si>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</si>
  <si>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</si>
  <si>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</si>
  <si>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</si>
  <si>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</si>
  <si>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</si>
  <si>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</si>
  <si>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</si>
  <si>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</si>
  <si>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</si>
  <si>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</si>
  <si>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</si>
  <si>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</si>
  <si>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</si>
  <si>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</si>
  <si>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</si>
  <si>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</si>
  <si>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</si>
  <si>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</si>
  <si>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</si>
  <si>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</si>
  <si>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</si>
  <si>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</si>
  <si>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</si>
  <si>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</si>
  <si>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</si>
  <si>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</si>
  <si>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</si>
  <si>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</si>
  <si>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</si>
  <si>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</si>
  <si>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</si>
  <si>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</si>
  <si>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</si>
  <si>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</si>
  <si>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</si>
  <si>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</si>
  <si>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</si>
  <si>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</si>
  <si>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</si>
  <si>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</si>
  <si>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</si>
  <si>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</si>
  <si>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</si>
  <si>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</si>
  <si>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</si>
  <si>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</si>
  <si>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</si>
  <si>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</si>
  <si>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</si>
  <si>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</si>
  <si>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</si>
  <si>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</si>
  <si>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</si>
  <si>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</si>
  <si>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</si>
  <si>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</si>
  <si>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</si>
  <si>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</si>
  <si>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</si>
  <si>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</si>
  <si>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</si>
  <si>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</si>
  <si>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</si>
  <si>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</si>
  <si>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</si>
  <si>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</si>
  <si>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</si>
  <si>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</si>
  <si>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</si>
  <si>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</si>
  <si>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</si>
  <si>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</si>
  <si>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</si>
  <si>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</si>
  <si>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</si>
  <si>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</si>
  <si>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</si>
  <si>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</si>
  <si>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</si>
  <si>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</si>
  <si>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</si>
  <si>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</si>
  <si>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</si>
  <si>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</si>
  <si>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</si>
  <si>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</si>
  <si>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</si>
  <si>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</si>
  <si>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</si>
  <si>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</si>
  <si>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</si>
  <si>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</si>
  <si>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</si>
  <si>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</si>
  <si>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</si>
  <si>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</si>
  <si>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</si>
  <si>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</si>
  <si>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</si>
  <si>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</si>
  <si>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</si>
  <si>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</si>
  <si>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</si>
  <si>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</si>
  <si>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</si>
  <si>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</si>
  <si>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</si>
  <si>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</si>
  <si>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</si>
  <si>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</si>
  <si>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</si>
  <si>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</si>
  <si>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</si>
  <si>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</si>
  <si>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</si>
  <si>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</si>
  <si>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</si>
  <si>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</si>
  <si>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</si>
  <si>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</si>
  <si>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</si>
  <si>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</si>
  <si>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</si>
  <si>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</si>
  <si>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</si>
  <si>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</si>
  <si>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</si>
  <si>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</si>
  <si>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</si>
  <si>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</si>
  <si>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</si>
  <si>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</si>
  <si>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</si>
  <si>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</si>
  <si>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</si>
  <si>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</si>
  <si>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</si>
  <si>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</si>
  <si>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</si>
  <si>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</si>
  <si>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</si>
  <si>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</si>
  <si>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</si>
  <si>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</si>
  <si>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</si>
  <si>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</si>
  <si>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</si>
  <si>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</si>
  <si>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</si>
  <si>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</si>
  <si>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</si>
  <si>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</si>
  <si>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</si>
  <si>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</si>
  <si>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</si>
  <si>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</si>
  <si>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</si>
  <si>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</si>
  <si>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</si>
  <si>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</si>
  <si>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</si>
  <si>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</si>
  <si>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</si>
  <si>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</si>
  <si>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</si>
  <si>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</si>
  <si>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</si>
  <si>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</si>
  <si>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</si>
  <si>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</si>
  <si>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</si>
  <si>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</si>
  <si>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</si>
  <si>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</si>
  <si>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</si>
  <si>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</si>
  <si>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</si>
  <si>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</si>
  <si>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</si>
  <si>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</si>
  <si>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</si>
  <si>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</si>
  <si>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</si>
  <si>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</si>
  <si>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</si>
  <si>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</si>
  <si>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</si>
  <si>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</si>
  <si>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</si>
  <si>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</si>
  <si>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</si>
  <si>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</si>
  <si>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</si>
  <si>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</si>
  <si>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</si>
  <si>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</si>
  <si>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</si>
  <si>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</si>
  <si>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</si>
  <si>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</si>
  <si>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</si>
  <si>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</si>
  <si>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</si>
  <si>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</si>
  <si>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</si>
  <si>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</si>
  <si>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</si>
  <si>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</si>
  <si>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</si>
  <si>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</si>
  <si>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</si>
  <si>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</si>
  <si>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</si>
  <si>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</si>
  <si>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</si>
  <si>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</si>
  <si>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</si>
  <si>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</si>
  <si>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</si>
  <si>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</si>
  <si>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</si>
  <si>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</si>
  <si>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</si>
  <si>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</si>
  <si>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</si>
  <si>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</si>
  <si>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</si>
  <si>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</si>
  <si>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</si>
  <si>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</si>
  <si>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</si>
  <si>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</si>
  <si>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</si>
  <si>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</si>
  <si>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</si>
  <si>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</si>
  <si>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</si>
  <si>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</si>
  <si>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</si>
  <si>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</si>
  <si>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</si>
  <si>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</si>
  <si>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</si>
  <si>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</si>
  <si>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</si>
  <si>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</si>
  <si>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</si>
  <si>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</si>
  <si>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</si>
  <si>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</si>
  <si>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</si>
  <si>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</si>
  <si>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</si>
  <si>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</si>
  <si>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</si>
  <si>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</si>
  <si>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</si>
  <si>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</si>
  <si>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</si>
  <si>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</si>
  <si>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</si>
  <si>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</si>
  <si>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</si>
  <si>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</si>
  <si>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</si>
  <si>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</si>
  <si>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</si>
  <si>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</si>
  <si>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</si>
  <si>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</si>
  <si>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</si>
  <si>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</si>
  <si>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</si>
  <si>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</si>
  <si>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</si>
  <si>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</si>
  <si>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</si>
  <si>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</si>
  <si>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</si>
  <si>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</si>
  <si>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</si>
  <si>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</si>
  <si>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</si>
  <si>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</si>
  <si>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</si>
  <si>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</si>
  <si>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</si>
  <si>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</si>
  <si>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</si>
  <si>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</si>
  <si>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</si>
  <si>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</si>
  <si>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</si>
  <si>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</si>
  <si>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</si>
  <si>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</si>
  <si>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</si>
  <si>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</si>
  <si>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</si>
  <si>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</si>
  <si>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</si>
  <si>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</si>
  <si>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</si>
  <si>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</si>
  <si>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</si>
  <si>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</si>
  <si>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</si>
  <si>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</si>
  <si>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</si>
  <si>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</si>
  <si>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</si>
  <si>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</si>
  <si>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</si>
  <si>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</si>
  <si>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</si>
  <si>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</si>
  <si>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</si>
  <si>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</si>
  <si>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</si>
  <si>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</si>
  <si>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</si>
  <si>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</si>
  <si>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</si>
  <si>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</si>
  <si>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</si>
  <si>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</si>
  <si>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</si>
  <si>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</si>
  <si>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</si>
  <si>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</si>
  <si>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</si>
  <si>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</si>
  <si>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</si>
  <si>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</si>
  <si>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</si>
  <si>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</si>
  <si>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</si>
  <si>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</si>
  <si>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</si>
  <si>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</si>
  <si>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</si>
  <si>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</si>
  <si>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</si>
  <si>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</si>
  <si>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</si>
  <si>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</si>
  <si>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</si>
  <si>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</si>
  <si>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</si>
  <si>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</si>
  <si>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</si>
  <si>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</si>
  <si>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</si>
  <si>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</si>
  <si>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</si>
  <si>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</si>
  <si>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</si>
  <si>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</si>
  <si>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</si>
  <si>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</si>
  <si>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</si>
  <si>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</si>
  <si>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</si>
  <si>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</si>
  <si>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</si>
  <si>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</si>
  <si>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</si>
  <si>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</si>
  <si>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</si>
  <si>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</si>
  <si>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</si>
  <si>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</si>
  <si>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</si>
  <si>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</si>
  <si>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</si>
  <si>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</si>
  <si>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</si>
  <si>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</si>
  <si>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</si>
  <si>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</si>
  <si>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</si>
  <si>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</si>
  <si>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</si>
  <si>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</si>
  <si>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</si>
  <si>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</si>
  <si>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</si>
  <si>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</si>
  <si>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</si>
  <si>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</si>
  <si>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</si>
  <si>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</si>
  <si>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</si>
  <si>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</si>
  <si>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</si>
  <si>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</si>
  <si>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</si>
  <si>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</si>
  <si>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</si>
  <si>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</si>
  <si>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</si>
  <si>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</si>
  <si>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</si>
  <si>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</si>
  <si>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</si>
  <si>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</si>
  <si>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</si>
  <si>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</si>
  <si>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</si>
  <si>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</si>
  <si>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</si>
  <si>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</si>
  <si>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</si>
  <si>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</si>
  <si>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</si>
  <si>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</si>
  <si>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</si>
  <si>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</si>
  <si>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</si>
  <si>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</si>
  <si>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</si>
  <si>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</si>
  <si>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</si>
  <si>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</si>
  <si>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</si>
  <si>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</si>
  <si>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</si>
  <si>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</si>
  <si>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</si>
  <si>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</si>
  <si>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</si>
  <si>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</si>
  <si>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</si>
  <si>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</si>
  <si>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</si>
  <si>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</si>
  <si>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</si>
  <si>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</si>
  <si>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</si>
  <si>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</si>
  <si>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</si>
  <si>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</si>
  <si>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</si>
  <si>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</si>
  <si>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</si>
  <si>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</si>
  <si>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</si>
  <si>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</si>
  <si>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</si>
  <si>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</si>
  <si>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</si>
  <si>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</si>
  <si>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</si>
  <si>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</si>
  <si>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</si>
  <si>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</si>
  <si>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</si>
  <si>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</si>
  <si>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</si>
  <si>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</si>
  <si>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</si>
  <si>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</si>
  <si>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</si>
  <si>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</si>
  <si>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</si>
  <si>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</si>
  <si>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</si>
  <si>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</si>
  <si>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</si>
  <si>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</si>
  <si>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</si>
  <si>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</si>
  <si>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</si>
  <si>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</si>
  <si>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</si>
  <si>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</si>
  <si>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</si>
  <si>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</si>
  <si>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</si>
  <si>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</si>
  <si>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</si>
  <si>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</si>
  <si>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</si>
  <si>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</si>
  <si>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</si>
  <si>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</si>
  <si>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</si>
  <si>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</si>
  <si>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</si>
  <si>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</si>
  <si>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</si>
  <si>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</si>
  <si>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</si>
  <si>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</si>
  <si>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</si>
  <si>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</si>
  <si>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</si>
  <si>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</si>
  <si>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</si>
  <si>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</si>
  <si>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</si>
  <si>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</si>
  <si>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</si>
  <si>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</si>
  <si>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</si>
  <si>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</si>
  <si>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</si>
  <si>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</si>
  <si>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</si>
  <si>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</si>
  <si>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</si>
  <si>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</si>
  <si>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</si>
  <si>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</si>
  <si>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</si>
  <si>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</si>
  <si>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</si>
  <si>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</si>
  <si>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</si>
  <si>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</si>
  <si>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</si>
  <si>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</si>
  <si>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</si>
  <si>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</si>
  <si>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</si>
  <si>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</si>
  <si>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</si>
  <si>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</si>
  <si>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</si>
  <si>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</si>
  <si>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</si>
  <si>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</si>
  <si>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</si>
  <si>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</si>
  <si>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</si>
  <si>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</si>
  <si>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</si>
  <si>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</si>
  <si>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</si>
  <si>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</si>
  <si>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</si>
  <si>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</si>
  <si>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</si>
  <si>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</si>
  <si>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</si>
  <si>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</si>
  <si>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</si>
  <si>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</si>
  <si>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</si>
  <si>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</si>
  <si>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</si>
  <si>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</si>
  <si>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</si>
  <si>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</si>
  <si>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</si>
  <si>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</si>
  <si>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</si>
  <si>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</si>
  <si>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</si>
  <si>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</si>
  <si>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</si>
  <si>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</si>
  <si>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</si>
  <si>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</si>
  <si>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</si>
  <si>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</si>
  <si>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</si>
  <si>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</si>
  <si>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</si>
  <si>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</si>
  <si>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</si>
  <si>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</si>
  <si>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</si>
  <si>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</si>
  <si>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</si>
  <si>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</si>
  <si>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</si>
  <si>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</si>
  <si>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</si>
  <si>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</si>
  <si>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</si>
  <si>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</si>
  <si>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</si>
  <si>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</si>
  <si>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</si>
  <si>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</si>
  <si>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</si>
  <si>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</si>
  <si>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</si>
  <si>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</si>
  <si>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</si>
  <si>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</si>
  <si>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</si>
  <si>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</si>
  <si>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</si>
  <si>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</si>
  <si>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</si>
  <si>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</si>
  <si>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</si>
  <si>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</si>
  <si>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</si>
  <si>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</si>
  <si>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</si>
  <si>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</si>
  <si>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</si>
  <si>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</si>
  <si>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</si>
  <si>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</si>
  <si>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</si>
  <si>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</si>
  <si>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</si>
  <si>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</si>
  <si>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</si>
  <si>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</si>
  <si>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</si>
  <si>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</si>
  <si>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</si>
  <si>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</si>
  <si>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</si>
  <si>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</si>
  <si>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</si>
  <si>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</si>
  <si>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</si>
  <si>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</si>
  <si>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</si>
  <si>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</si>
  <si>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</si>
  <si>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</si>
  <si>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</si>
  <si>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</si>
  <si>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</si>
  <si>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</si>
  <si>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</si>
  <si>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</si>
  <si>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</si>
  <si>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</si>
  <si>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</si>
  <si>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</si>
  <si>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</si>
  <si>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</si>
  <si>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</si>
  <si>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</si>
  <si>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</si>
  <si>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</si>
  <si>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</si>
  <si>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</si>
  <si>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</si>
  <si>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</si>
  <si>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</si>
  <si>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</si>
  <si>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</si>
  <si>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</si>
  <si>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</si>
  <si>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</si>
  <si>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</si>
  <si>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</si>
  <si>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</si>
  <si>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</si>
  <si>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</si>
  <si>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</si>
  <si>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</si>
  <si>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</si>
  <si>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</si>
  <si>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</si>
  <si>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</si>
  <si>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</si>
  <si>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</si>
  <si>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</si>
  <si>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</si>
  <si>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</si>
  <si>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</si>
  <si>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</si>
  <si>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</si>
  <si>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</si>
  <si>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</si>
  <si>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</si>
  <si>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</si>
  <si>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</si>
  <si>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</si>
  <si>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</si>
  <si>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</si>
  <si>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</si>
  <si>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</si>
  <si>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</si>
  <si>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</si>
  <si>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</si>
  <si>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</si>
  <si>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</si>
  <si>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</si>
  <si>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</si>
  <si>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</si>
  <si>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</si>
  <si>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</si>
  <si>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</si>
  <si>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</si>
  <si>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</si>
  <si>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</si>
  <si>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</si>
  <si>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</si>
  <si>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</si>
  <si>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</si>
  <si>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</si>
  <si>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</si>
  <si>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</si>
  <si>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</si>
  <si>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</si>
  <si>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</si>
  <si>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</si>
  <si>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</si>
  <si>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</si>
  <si>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</si>
  <si>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</si>
  <si>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</si>
  <si>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</si>
  <si>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</si>
  <si>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</si>
  <si>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</si>
  <si>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</si>
  <si>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</si>
  <si>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</si>
  <si>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</si>
  <si>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</si>
  <si>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</si>
  <si>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</si>
  <si>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</si>
  <si>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</si>
  <si>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</si>
  <si>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</si>
  <si>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</si>
  <si>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</si>
  <si>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</si>
  <si>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</si>
  <si>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</si>
  <si>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</si>
  <si>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</si>
  <si>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</si>
  <si>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</si>
  <si>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</si>
  <si>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</si>
  <si>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</si>
  <si>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</si>
  <si>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</si>
  <si>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</si>
  <si>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</si>
  <si>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</si>
  <si>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</si>
  <si>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</si>
  <si>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</si>
  <si>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</si>
  <si>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</si>
  <si>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</si>
  <si>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</si>
  <si>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</si>
  <si>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</si>
  <si>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</si>
  <si>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</si>
  <si>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</si>
  <si>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</si>
  <si>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</si>
  <si>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</si>
  <si>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</si>
  <si>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</si>
  <si>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</si>
  <si>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</si>
  <si>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</si>
  <si>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</si>
  <si>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</si>
  <si>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</si>
  <si>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</si>
  <si>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</si>
  <si>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</si>
  <si>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</si>
  <si>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</si>
  <si>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</si>
  <si>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</si>
  <si>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</si>
  <si>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</si>
  <si>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</si>
  <si>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</si>
  <si>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</si>
  <si>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</si>
  <si>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</si>
  <si>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</si>
  <si>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</si>
  <si>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</si>
  <si>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</si>
  <si>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</si>
  <si>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</si>
  <si>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</si>
  <si>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</si>
  <si>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</si>
  <si>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</si>
  <si>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</si>
  <si>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</si>
  <si>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</si>
  <si>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</si>
  <si>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</si>
  <si>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</si>
  <si>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</si>
  <si>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</si>
  <si>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</si>
  <si>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</si>
  <si>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</si>
  <si>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</si>
  <si>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</si>
  <si>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</si>
  <si>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</si>
  <si>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</si>
  <si>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</si>
  <si>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</si>
  <si>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</si>
  <si>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</si>
  <si>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</si>
  <si>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</si>
  <si>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</si>
  <si>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</si>
  <si>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</si>
  <si>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</si>
  <si>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</si>
  <si>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</si>
  <si>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</si>
  <si>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</si>
  <si>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</si>
  <si>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</si>
  <si>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</si>
  <si>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</si>
  <si>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</si>
  <si>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</si>
  <si>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</si>
  <si>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</si>
  <si>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</si>
  <si>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</si>
  <si>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</si>
  <si>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</si>
  <si>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</si>
  <si>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</si>
  <si>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</si>
  <si>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</si>
  <si>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</si>
  <si>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</si>
  <si>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</si>
  <si>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</si>
  <si>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</si>
  <si>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</si>
  <si>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</si>
  <si>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</si>
  <si>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</si>
  <si>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</si>
  <si>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</si>
  <si>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</si>
  <si>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</si>
  <si>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</si>
  <si>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</si>
  <si>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</si>
  <si>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</si>
  <si>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</si>
  <si>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</si>
  <si>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</si>
  <si>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</si>
  <si>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</si>
  <si>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</si>
  <si>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</si>
  <si>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</si>
  <si>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</si>
  <si>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</si>
  <si>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</si>
  <si>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</si>
  <si>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</si>
  <si>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</si>
  <si>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</si>
  <si>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</si>
  <si>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</si>
  <si>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</si>
  <si>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</si>
  <si>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</si>
  <si>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</si>
  <si>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</si>
  <si>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</si>
  <si>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</si>
  <si>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</si>
  <si>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</si>
  <si>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</si>
  <si>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</si>
  <si>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</si>
  <si>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</si>
  <si>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</si>
  <si>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</si>
  <si>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</si>
  <si>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</si>
  <si>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</si>
  <si>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</si>
  <si>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</si>
  <si>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</si>
  <si>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</si>
  <si>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</si>
  <si>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</si>
  <si>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</si>
  <si>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</si>
  <si>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</si>
  <si>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</si>
  <si>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</si>
  <si>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</si>
  <si>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</si>
  <si>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</si>
  <si>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</si>
  <si>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</si>
  <si>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</si>
  <si>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</si>
  <si>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</si>
  <si>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</si>
  <si>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</si>
  <si>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</si>
  <si>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</si>
  <si>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</si>
  <si>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</si>
  <si>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</si>
  <si>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</si>
  <si>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</si>
  <si>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</si>
  <si>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</si>
  <si>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</si>
  <si>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</si>
  <si>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</si>
  <si>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</si>
  <si>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</si>
  <si>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</si>
  <si>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</si>
  <si>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</si>
  <si>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</si>
  <si>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</si>
  <si>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</si>
  <si>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</si>
  <si>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</si>
  <si>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</si>
  <si>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</si>
  <si>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</si>
  <si>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</si>
  <si>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</si>
  <si>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</si>
  <si>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</si>
  <si>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</si>
  <si>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</si>
  <si>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</si>
  <si>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</si>
  <si>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</si>
  <si>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</si>
  <si>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</si>
  <si>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</si>
  <si>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</si>
  <si>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</si>
  <si>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</si>
  <si>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</si>
  <si>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</si>
  <si>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</si>
  <si>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</si>
  <si>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</si>
  <si>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</si>
  <si>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</si>
  <si>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</si>
  <si>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</si>
  <si>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</si>
  <si>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</si>
  <si>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</si>
  <si>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</si>
  <si>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</si>
  <si>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</si>
  <si>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</si>
  <si>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</si>
  <si>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</si>
  <si>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</si>
  <si>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</si>
  <si>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</si>
  <si>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</si>
  <si>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</si>
  <si>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</si>
  <si>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</si>
  <si>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</si>
  <si>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</si>
  <si>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</si>
  <si>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</si>
  <si>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</si>
  <si>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</si>
  <si>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</si>
  <si>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</si>
  <si>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</si>
  <si>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</si>
  <si>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</si>
  <si>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</si>
  <si>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</si>
  <si>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</si>
  <si>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</si>
  <si>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</si>
  <si>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</si>
  <si>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</si>
  <si>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</si>
  <si>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</si>
  <si>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</si>
  <si>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</si>
  <si>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</si>
  <si>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</si>
  <si>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</si>
  <si>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</si>
  <si>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</si>
  <si>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</si>
  <si>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</si>
  <si>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</si>
  <si>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</si>
  <si>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</si>
  <si>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</si>
  <si>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</si>
  <si>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</si>
  <si>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</si>
  <si>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</si>
  <si>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</si>
  <si>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</si>
  <si>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</si>
  <si>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</si>
  <si>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</si>
  <si>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</si>
  <si>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</si>
  <si>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</si>
  <si>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</si>
  <si>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</si>
  <si>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</si>
  <si>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</si>
  <si>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</si>
  <si>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</si>
  <si>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</si>
  <si>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</si>
  <si>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</si>
  <si>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</si>
  <si>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</si>
  <si>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</si>
  <si>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</si>
  <si>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</si>
  <si>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</si>
  <si>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</si>
  <si>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</si>
  <si>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</si>
  <si>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</si>
  <si>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</si>
  <si>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</si>
  <si>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</si>
  <si>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</si>
  <si>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</si>
  <si>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</si>
  <si>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</si>
  <si>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</si>
  <si>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</si>
  <si>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</si>
  <si>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</si>
  <si>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</si>
  <si>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</si>
  <si>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</si>
  <si>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</si>
  <si>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</si>
  <si>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</si>
  <si>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</si>
  <si>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</si>
  <si>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</si>
  <si>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</si>
  <si>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</si>
  <si>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</si>
  <si>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</si>
  <si>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</si>
  <si>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</si>
  <si>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</si>
  <si>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</si>
  <si>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</si>
  <si>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</si>
  <si>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</si>
  <si>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</si>
  <si>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</si>
  <si>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</si>
  <si>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</si>
  <si>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</si>
  <si>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</si>
  <si>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</si>
  <si>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</si>
  <si>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</si>
  <si>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</si>
  <si>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</si>
  <si>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</si>
  <si>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</si>
  <si>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</si>
  <si>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</si>
  <si>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</si>
  <si>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</si>
  <si>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</si>
  <si>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</si>
  <si>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</si>
  <si>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</si>
  <si>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</si>
  <si>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</si>
  <si>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</si>
  <si>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</si>
  <si>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</si>
  <si>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</si>
  <si>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</si>
  <si>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</si>
  <si>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</si>
  <si>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</si>
  <si>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</si>
  <si>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</si>
  <si>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</si>
  <si>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</si>
  <si>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</si>
  <si>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</si>
  <si>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</si>
  <si>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</si>
  <si>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</si>
  <si>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</si>
  <si>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</si>
  <si>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</si>
  <si>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</si>
  <si>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</si>
  <si>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</si>
  <si>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</si>
  <si>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</si>
  <si>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</si>
  <si>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</si>
  <si>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</si>
  <si>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</si>
  <si>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</si>
  <si>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</si>
  <si>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</si>
  <si>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</si>
  <si>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</si>
  <si>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</si>
  <si>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</si>
  <si>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</si>
  <si>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</si>
  <si>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</si>
  <si>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</si>
  <si>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</si>
  <si>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</si>
  <si>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</si>
  <si>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</si>
  <si>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</si>
  <si>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</si>
  <si>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</si>
  <si>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</si>
  <si>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</si>
  <si>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</si>
  <si>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</si>
  <si>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</si>
  <si>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</si>
  <si>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</si>
  <si>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</si>
  <si>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</si>
  <si>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</si>
  <si>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</si>
  <si>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</si>
  <si>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</si>
  <si>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</si>
  <si>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</si>
  <si>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</si>
  <si>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</si>
  <si>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</si>
  <si>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</si>
  <si>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</si>
  <si>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</si>
  <si>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</si>
  <si>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</si>
  <si>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</si>
  <si>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</si>
  <si>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</si>
  <si>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</si>
  <si>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</si>
  <si>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</si>
  <si>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</si>
  <si>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</si>
  <si>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</si>
  <si>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</si>
  <si>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</si>
  <si>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</si>
  <si>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</si>
  <si>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</si>
  <si>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</si>
  <si>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</si>
  <si>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</si>
  <si>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</si>
  <si>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</si>
  <si>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</si>
  <si>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</si>
  <si>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</si>
  <si>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</si>
  <si>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</si>
  <si>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</si>
  <si>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</si>
  <si>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</si>
  <si>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</si>
  <si>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</si>
  <si>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</si>
  <si>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</si>
  <si>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</si>
  <si>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</si>
  <si>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</si>
  <si>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</si>
  <si>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</si>
  <si>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</si>
  <si>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</si>
  <si>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</si>
  <si>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</si>
  <si>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</si>
  <si>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</si>
  <si>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</si>
  <si>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</si>
  <si>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</si>
  <si>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</si>
  <si>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</si>
  <si>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</si>
  <si>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</si>
  <si>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</si>
  <si>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</si>
  <si>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</si>
  <si>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</si>
  <si>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</si>
  <si>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</si>
  <si>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</si>
  <si>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</si>
  <si>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</si>
  <si>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</si>
  <si>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</si>
  <si>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</si>
  <si>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</si>
  <si>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</si>
  <si>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</si>
  <si>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</si>
  <si>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</si>
  <si>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</si>
  <si>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</si>
  <si>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</si>
  <si>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</si>
  <si>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</si>
  <si>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</si>
  <si>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</si>
  <si>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</si>
  <si>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</si>
  <si>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</si>
  <si>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</si>
  <si>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</si>
  <si>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</si>
  <si>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</si>
  <si>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</si>
  <si>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</si>
  <si>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</si>
  <si>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</si>
  <si>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</si>
  <si>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</si>
  <si>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</si>
  <si>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</si>
  <si>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</si>
  <si>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</si>
  <si>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</si>
  <si>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</si>
  <si>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</si>
  <si>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</si>
  <si>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</si>
  <si>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</si>
  <si>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</si>
  <si>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</si>
  <si>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</si>
  <si>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</si>
  <si>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</si>
  <si>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</si>
  <si>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</si>
  <si>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</si>
  <si>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</si>
  <si>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</si>
  <si>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</si>
  <si>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</si>
  <si>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</si>
  <si>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</si>
  <si>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</si>
  <si>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</si>
  <si>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</si>
  <si>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</si>
  <si>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</si>
  <si>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</si>
  <si>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</si>
  <si>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</si>
  <si>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</si>
  <si>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</si>
  <si>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</si>
  <si>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</si>
  <si>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</si>
  <si>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</si>
  <si>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</si>
  <si>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</si>
  <si>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</si>
  <si>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</si>
  <si>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</si>
  <si>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</si>
  <si>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</si>
  <si>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</si>
  <si>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</si>
  <si>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</si>
  <si>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</si>
  <si>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</si>
  <si>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</si>
  <si>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</si>
  <si>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</si>
  <si>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</si>
  <si>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</si>
  <si>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</si>
  <si>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</si>
  <si>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</si>
  <si>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</si>
  <si>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</si>
  <si>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</si>
  <si>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</si>
  <si>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</si>
  <si>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</si>
  <si>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</si>
  <si>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</si>
  <si>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</si>
  <si>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</si>
  <si>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</si>
  <si>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</si>
  <si>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</si>
  <si>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</si>
  <si>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</si>
  <si>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</si>
  <si>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</si>
  <si>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</si>
  <si>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</si>
  <si>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</si>
  <si>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</si>
  <si>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</si>
  <si>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</si>
  <si>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</si>
  <si>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</si>
  <si>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</si>
  <si>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</si>
  <si>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</si>
  <si>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</si>
  <si>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</si>
  <si>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</si>
  <si>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</si>
  <si>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</si>
  <si>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</si>
  <si>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</si>
  <si>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</si>
  <si>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</si>
  <si>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</si>
  <si>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</si>
  <si>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</si>
  <si>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</si>
  <si>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</si>
  <si>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</si>
  <si>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</si>
  <si>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</si>
  <si>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</si>
  <si>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</si>
  <si>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</si>
  <si>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</si>
  <si>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</si>
  <si>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</si>
  <si>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</si>
  <si>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</si>
  <si>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</si>
  <si>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</si>
  <si>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</si>
  <si>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</si>
  <si>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</si>
  <si>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</si>
  <si>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</si>
  <si>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</si>
  <si>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</si>
  <si>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</si>
  <si>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</si>
  <si>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</si>
  <si>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</si>
  <si>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</si>
  <si>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</si>
  <si>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</si>
  <si>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</si>
  <si>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</si>
  <si>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</si>
  <si>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</si>
  <si>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</si>
  <si>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</si>
  <si>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</si>
  <si>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</si>
  <si>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</si>
  <si>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</si>
  <si>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</si>
  <si>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</si>
  <si>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</si>
  <si>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</si>
  <si>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</si>
  <si>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</si>
  <si>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</si>
  <si>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</si>
  <si>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</si>
  <si>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</si>
  <si>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</si>
  <si>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</si>
  <si>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</si>
  <si>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</si>
  <si>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</si>
  <si>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</si>
  <si>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</si>
  <si>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</si>
  <si>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</si>
  <si>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</si>
  <si>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</si>
  <si>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</si>
  <si>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</si>
  <si>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</si>
  <si>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</si>
  <si>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</si>
  <si>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</si>
  <si>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</si>
  <si>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</si>
  <si>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</si>
  <si>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</si>
  <si>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</si>
  <si>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</si>
  <si>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</si>
  <si>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</si>
  <si>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</si>
  <si>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</si>
  <si>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</si>
  <si>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</si>
  <si>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</si>
  <si>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</si>
  <si>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</si>
  <si>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</si>
  <si>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</si>
  <si>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</si>
  <si>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</si>
  <si>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</si>
  <si>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</si>
  <si>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</si>
  <si>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</si>
  <si>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</si>
  <si>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</si>
  <si>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</si>
  <si>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</si>
  <si>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</si>
  <si>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</si>
  <si>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</si>
  <si>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</si>
  <si>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</si>
  <si>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</si>
  <si>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</si>
  <si>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</si>
  <si>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</si>
  <si>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</si>
  <si>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</si>
  <si>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</si>
  <si>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</si>
  <si>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</si>
  <si>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</si>
  <si>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</si>
  <si>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</si>
  <si>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</si>
  <si>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</si>
  <si>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</si>
  <si>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</si>
  <si>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</si>
  <si>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</si>
  <si>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</si>
  <si>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</si>
  <si>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</si>
  <si>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</si>
  <si>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</si>
  <si>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</si>
  <si>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</si>
  <si>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</si>
  <si>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</si>
  <si>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</si>
  <si>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</si>
  <si>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</si>
  <si>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</si>
  <si>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</si>
  <si>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</si>
  <si>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</si>
  <si>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</si>
  <si>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</si>
  <si>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</si>
  <si>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</si>
  <si>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</si>
  <si>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</si>
  <si>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</si>
  <si>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</si>
  <si>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</si>
  <si>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</si>
  <si>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</si>
  <si>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</si>
  <si>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</si>
  <si>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</si>
  <si>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</si>
  <si>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</si>
  <si>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</si>
  <si>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</si>
  <si>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</si>
  <si>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</si>
  <si>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</si>
  <si>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</si>
  <si>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</si>
  <si>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</si>
  <si>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</si>
  <si>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</si>
  <si>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</si>
  <si>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</si>
  <si>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</si>
  <si>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</si>
  <si>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</si>
  <si>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</si>
  <si>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</si>
  <si>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</si>
  <si>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</si>
  <si>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</si>
  <si>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</si>
  <si>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</si>
  <si>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</si>
  <si>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</si>
  <si>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</si>
  <si>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</si>
  <si>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</si>
  <si>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</si>
  <si>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</si>
  <si>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</si>
  <si>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</si>
  <si>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</si>
  <si>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</si>
  <si>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</si>
  <si>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</si>
  <si>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</si>
  <si>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</si>
  <si>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</si>
  <si>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</si>
  <si>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</si>
  <si>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</si>
  <si>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</si>
  <si>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</si>
  <si>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</si>
  <si>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</si>
  <si>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</si>
  <si>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</si>
  <si>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</si>
  <si>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</si>
  <si>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</si>
  <si>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</si>
  <si>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</si>
  <si>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</si>
  <si>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</si>
  <si>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</si>
  <si>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</si>
  <si>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</si>
  <si>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</si>
  <si>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</si>
  <si>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</si>
  <si>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</si>
  <si>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</si>
  <si>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</si>
  <si>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</si>
  <si>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</si>
  <si>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</si>
  <si>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</si>
  <si>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</si>
  <si>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</si>
  <si>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</si>
  <si>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</si>
  <si>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</si>
  <si>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</si>
  <si>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</si>
  <si>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</si>
  <si>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</si>
  <si>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</si>
  <si>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</si>
  <si>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</si>
  <si>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</si>
  <si>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</si>
  <si>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</si>
  <si>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</si>
  <si>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</si>
  <si>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</si>
  <si>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</si>
  <si>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</si>
  <si>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</si>
  <si>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</si>
  <si>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</si>
  <si>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</si>
  <si>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</si>
  <si>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</si>
  <si>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</si>
  <si>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</si>
  <si>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</si>
  <si>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</si>
  <si>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</si>
  <si>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</si>
  <si>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</si>
  <si>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</si>
  <si>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</si>
  <si>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</si>
  <si>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</si>
  <si>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</si>
  <si>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</si>
  <si>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</si>
  <si>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</si>
  <si>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</si>
  <si>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</si>
  <si>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</si>
  <si>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</si>
  <si>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</si>
  <si>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</si>
  <si>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</si>
  <si>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</si>
  <si>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</si>
  <si>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</si>
  <si>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</si>
  <si>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</si>
  <si>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</si>
  <si>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</si>
  <si>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</si>
  <si>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</si>
  <si>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</si>
  <si>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</si>
  <si>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</si>
  <si>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</si>
  <si>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</si>
  <si>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</si>
  <si>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</si>
  <si>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</si>
  <si>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</si>
  <si>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</si>
  <si>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</si>
  <si>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</si>
  <si>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</si>
  <si>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</si>
  <si>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</si>
  <si>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</si>
  <si>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</si>
  <si>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</si>
  <si>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</si>
  <si>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</si>
  <si>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</si>
  <si>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</si>
  <si>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</si>
  <si>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</si>
  <si>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</si>
  <si>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</si>
  <si>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</si>
  <si>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</si>
  <si>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</si>
  <si>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</si>
  <si>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</si>
  <si>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</si>
  <si>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</si>
  <si>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</si>
  <si>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</si>
  <si>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</si>
  <si>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</si>
  <si>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</si>
  <si>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</si>
  <si>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</si>
  <si>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</si>
  <si>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</si>
  <si>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</si>
  <si>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</si>
  <si>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</si>
  <si>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</si>
  <si>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</si>
  <si>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</si>
  <si>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</si>
  <si>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</si>
  <si>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</si>
  <si>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</si>
  <si>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</si>
  <si>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</si>
  <si>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</si>
  <si>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</si>
  <si>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</si>
  <si>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</si>
  <si>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</si>
  <si>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</si>
  <si>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</si>
  <si>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</si>
  <si>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</si>
  <si>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</si>
  <si>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</si>
  <si>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</si>
  <si>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</si>
  <si>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</si>
  <si>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</si>
  <si>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</si>
  <si>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</si>
  <si>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</si>
  <si>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</si>
  <si>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</si>
  <si>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</si>
  <si>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</si>
  <si>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</si>
  <si>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</si>
  <si>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</si>
  <si>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</si>
  <si>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</si>
  <si>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</si>
  <si>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</si>
  <si>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</si>
  <si>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</si>
  <si>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</si>
  <si>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</si>
  <si>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</si>
  <si>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</si>
  <si>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</si>
  <si>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</si>
  <si>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</si>
  <si>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</si>
  <si>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</si>
  <si>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</si>
  <si>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</si>
  <si>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</si>
  <si>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</si>
  <si>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</si>
  <si>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</si>
  <si>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</si>
  <si>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</si>
  <si>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</si>
  <si>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</si>
  <si>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</si>
  <si>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</si>
  <si>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</si>
  <si>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</si>
  <si>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</si>
  <si>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</si>
  <si>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</si>
  <si>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</si>
  <si>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</si>
  <si>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</si>
  <si>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</si>
  <si>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</si>
  <si>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</si>
  <si>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</si>
  <si>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</si>
  <si>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</si>
  <si>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</si>
  <si>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</si>
  <si>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</si>
  <si>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</si>
  <si>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</si>
  <si>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</si>
  <si>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</si>
  <si>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</si>
  <si>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</si>
  <si>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</si>
  <si>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</si>
  <si>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</si>
  <si>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</si>
  <si>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</si>
  <si>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</si>
  <si>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</si>
  <si>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</si>
  <si>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</si>
  <si>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</si>
  <si>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</si>
  <si>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</si>
  <si>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</si>
  <si>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</si>
  <si>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</si>
  <si>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</si>
  <si>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</si>
  <si>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</si>
  <si>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</si>
  <si>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</si>
  <si>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</si>
  <si>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</si>
  <si>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</si>
  <si>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</si>
  <si>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</si>
  <si>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</si>
  <si>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</si>
  <si>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</si>
  <si>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</si>
  <si>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</si>
  <si>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</si>
  <si>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</si>
  <si>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</si>
  <si>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</si>
  <si>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</si>
  <si>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</si>
  <si>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</si>
  <si>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</si>
  <si>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</si>
  <si>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</si>
  <si>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</si>
  <si>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</si>
  <si>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</si>
  <si>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</si>
  <si>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</si>
  <si>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</si>
  <si>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</si>
  <si>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</si>
  <si>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</si>
  <si>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</si>
  <si>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</si>
  <si>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</si>
  <si>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</si>
  <si>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</si>
  <si>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</si>
  <si>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</si>
  <si>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</si>
  <si>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</si>
  <si>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</si>
  <si>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</si>
  <si>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</si>
  <si>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</si>
  <si>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</si>
  <si>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</si>
  <si>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</si>
  <si>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</si>
  <si>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</si>
  <si>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</si>
  <si>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</si>
  <si>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</si>
  <si>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</si>
  <si>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</si>
  <si>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</si>
  <si>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</si>
  <si>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</si>
  <si>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</si>
  <si>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</si>
  <si>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</si>
  <si>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</si>
  <si>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</si>
  <si>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</si>
  <si>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</si>
  <si>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</si>
  <si>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</si>
  <si>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</si>
  <si>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</si>
  <si>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</si>
  <si>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</si>
  <si>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</si>
  <si>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</si>
  <si>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</si>
  <si>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</si>
  <si>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</si>
  <si>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</si>
  <si>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</si>
  <si>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</si>
  <si>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</si>
  <si>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</si>
  <si>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</si>
  <si>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</si>
  <si>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</si>
  <si>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</si>
  <si>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</si>
  <si>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</si>
  <si>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</si>
  <si>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</si>
  <si>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</si>
  <si>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</si>
  <si>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</si>
  <si>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</si>
  <si>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</si>
  <si>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</si>
  <si>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</si>
  <si>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</si>
  <si>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</si>
  <si>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</si>
  <si>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</si>
  <si>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</si>
  <si>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</si>
  <si>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</si>
  <si>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</si>
  <si>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</si>
  <si>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</si>
  <si>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</si>
  <si>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</si>
  <si>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</si>
  <si>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</si>
  <si>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</si>
  <si>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</si>
  <si>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</si>
  <si>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</si>
  <si>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</si>
  <si>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</si>
  <si>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</si>
  <si>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</si>
  <si>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</si>
  <si>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</si>
  <si>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</si>
  <si>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</si>
  <si>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</si>
  <si>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</si>
  <si>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</si>
  <si>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</si>
  <si>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</si>
  <si>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</si>
  <si>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</si>
  <si>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</si>
  <si>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</si>
  <si>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</si>
  <si>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</si>
  <si>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</si>
  <si>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</si>
  <si>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</si>
  <si>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</si>
  <si>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</si>
  <si>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</si>
  <si>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</si>
  <si>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</si>
  <si>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</si>
  <si>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</si>
  <si>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</si>
  <si>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</si>
  <si>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</si>
  <si>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</si>
  <si>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</si>
  <si>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</si>
  <si>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</si>
  <si>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</si>
  <si>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</si>
  <si>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</si>
  <si>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</si>
  <si>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</si>
  <si>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</si>
  <si>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</si>
  <si>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</si>
  <si>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</si>
  <si>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</si>
  <si>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</si>
  <si>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</si>
  <si>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</si>
  <si>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</si>
  <si>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</si>
  <si>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</si>
  <si>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</si>
  <si>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</si>
  <si>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</si>
  <si>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</si>
  <si>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</si>
  <si>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</si>
  <si>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</si>
  <si>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</si>
  <si>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</si>
  <si>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</si>
  <si>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</si>
  <si>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</si>
  <si>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</si>
  <si>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</si>
  <si>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</si>
  <si>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</si>
  <si>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</si>
  <si>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</si>
  <si>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</si>
  <si>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</si>
  <si>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</si>
  <si>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</si>
  <si>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</si>
  <si>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</si>
  <si>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</si>
  <si>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</si>
  <si>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</si>
  <si>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</si>
  <si>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</si>
  <si>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</si>
  <si>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</si>
  <si>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</si>
  <si>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</si>
  <si>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</si>
  <si>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</si>
  <si>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</si>
  <si>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</si>
  <si>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</si>
  <si>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</si>
  <si>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</si>
  <si>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</si>
  <si>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</si>
  <si>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</si>
  <si>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</si>
  <si>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</si>
  <si>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</si>
  <si>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</si>
  <si>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</si>
  <si>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</si>
  <si>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</si>
  <si>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</si>
  <si>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</si>
  <si>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</si>
  <si>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</si>
  <si>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</si>
  <si>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</si>
  <si>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</si>
  <si>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</si>
  <si>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</si>
  <si>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</si>
  <si>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</si>
  <si>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</si>
  <si>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</si>
  <si>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</si>
  <si>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</si>
  <si>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</si>
  <si>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</si>
  <si>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</si>
  <si>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</si>
  <si>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</si>
  <si>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</si>
  <si>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</si>
  <si>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</si>
  <si>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</si>
  <si>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</si>
  <si>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</si>
  <si>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</si>
  <si>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</si>
  <si>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</si>
  <si>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</si>
  <si>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</si>
  <si>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</si>
  <si>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</si>
  <si>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</si>
  <si>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</si>
  <si>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</si>
  <si>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</si>
  <si>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</si>
  <si>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</si>
  <si>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</si>
  <si>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</si>
  <si>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</si>
  <si>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</si>
  <si>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</si>
  <si>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</si>
  <si>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</si>
  <si>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</si>
  <si>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</si>
  <si>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</si>
  <si>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</si>
  <si>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</si>
  <si>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</si>
  <si>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</si>
  <si>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</si>
  <si>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</si>
  <si>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</si>
  <si>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</si>
  <si>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</si>
  <si>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</si>
  <si>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</si>
  <si>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</si>
  <si>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</si>
  <si>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</si>
  <si>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</si>
  <si>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</si>
  <si>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</si>
  <si>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</si>
  <si>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</si>
  <si>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</si>
  <si>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</si>
  <si>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</si>
  <si>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</si>
  <si>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</si>
  <si>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</si>
  <si>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</si>
  <si>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</si>
  <si>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</si>
  <si>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</si>
  <si>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</si>
  <si>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</si>
  <si>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</si>
  <si>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</si>
  <si>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</si>
  <si>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</si>
  <si>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</si>
  <si>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</si>
  <si>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</si>
  <si>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</si>
  <si>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</si>
  <si>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</si>
  <si>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</si>
  <si>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</si>
  <si>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</si>
  <si>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</si>
  <si>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</si>
  <si>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</si>
  <si>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</si>
  <si>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</si>
  <si>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</si>
  <si>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</si>
  <si>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</si>
  <si>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</si>
  <si>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</si>
  <si>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</si>
  <si>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</si>
  <si>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</si>
  <si>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</si>
  <si>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</si>
  <si>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</si>
  <si>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</si>
  <si>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</si>
  <si>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</si>
  <si>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</si>
  <si>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</si>
  <si>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</si>
  <si>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</si>
  <si>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</si>
  <si>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</si>
  <si>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</si>
  <si>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</si>
  <si>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</si>
  <si>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</si>
  <si>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</si>
  <si>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</si>
  <si>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</si>
  <si>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</si>
  <si>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</si>
  <si>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</si>
  <si>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</si>
  <si>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</si>
  <si>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</si>
  <si>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</si>
  <si>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</si>
  <si>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</si>
  <si>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</si>
  <si>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</si>
  <si>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</si>
  <si>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</si>
  <si>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</si>
  <si>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</si>
  <si>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</si>
  <si>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</si>
  <si>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</si>
  <si>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</si>
  <si>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</si>
  <si>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</si>
  <si>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</si>
  <si>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</si>
  <si>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</si>
  <si>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</si>
  <si>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</si>
  <si>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</si>
  <si>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</si>
  <si>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</si>
  <si>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</si>
  <si>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</si>
  <si>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</si>
  <si>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</si>
  <si>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</si>
  <si>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</si>
  <si>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</si>
  <si>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</si>
  <si>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</si>
  <si>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</si>
  <si>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</si>
  <si>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</si>
  <si>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</si>
  <si>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</si>
  <si>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</si>
  <si>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</si>
  <si>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</si>
  <si>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</si>
  <si>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</si>
  <si>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</si>
  <si>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</si>
  <si>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</si>
  <si>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</si>
  <si>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</si>
  <si>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</si>
  <si>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</si>
  <si>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</si>
  <si>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</si>
  <si>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</si>
  <si>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</si>
  <si>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</si>
  <si>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</si>
  <si>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</si>
  <si>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</si>
  <si>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</si>
  <si>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</si>
  <si>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</si>
  <si>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</si>
  <si>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</si>
  <si>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</si>
  <si>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</si>
  <si>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</si>
  <si>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</si>
  <si>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</si>
  <si>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</si>
  <si>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</si>
  <si>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</si>
  <si>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</si>
  <si>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</si>
  <si>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</si>
  <si>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</si>
  <si>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</si>
  <si>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</si>
  <si>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</si>
  <si>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</si>
  <si>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</si>
  <si>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</si>
  <si>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</si>
  <si>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</si>
  <si>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</si>
  <si>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</si>
  <si>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</si>
  <si>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</si>
  <si>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</si>
  <si>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</si>
  <si>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</si>
  <si>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</si>
  <si>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</si>
  <si>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</si>
  <si>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</si>
  <si>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</si>
  <si>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</si>
  <si>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</si>
  <si>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</si>
  <si>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</si>
  <si>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</si>
  <si>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</si>
  <si>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</si>
  <si>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</si>
  <si>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</si>
  <si>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</si>
  <si>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</si>
  <si>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</si>
  <si>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</si>
  <si>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</si>
  <si>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</si>
  <si>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</si>
  <si>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</si>
  <si>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</si>
  <si>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</si>
  <si>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</si>
  <si>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</si>
  <si>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</si>
  <si>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</si>
  <si>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</si>
  <si>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</si>
  <si>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</si>
  <si>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</si>
  <si>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</si>
  <si>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</si>
  <si>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</si>
  <si>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</si>
  <si>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</si>
  <si>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</si>
  <si>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</si>
  <si>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</si>
  <si>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</si>
  <si>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</si>
  <si>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</si>
  <si>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</si>
  <si>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</si>
  <si>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</si>
  <si>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</si>
  <si>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</si>
  <si>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</si>
  <si>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</si>
  <si>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</si>
  <si>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</si>
  <si>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</si>
  <si>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</si>
  <si>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</si>
  <si>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</si>
  <si>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</si>
  <si>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</si>
  <si>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</si>
  <si>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</si>
  <si>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</si>
  <si>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</si>
  <si>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</si>
  <si>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</si>
  <si>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</si>
  <si>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</si>
  <si>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</si>
  <si>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</si>
  <si>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</si>
  <si>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</si>
  <si>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</si>
  <si>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</si>
  <si>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</si>
  <si>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</si>
  <si>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</si>
  <si>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</si>
  <si>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</si>
  <si>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</si>
  <si>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</si>
  <si>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</si>
  <si>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</si>
  <si>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</si>
  <si>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</si>
  <si>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</si>
  <si>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</si>
  <si>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</si>
  <si>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</si>
  <si>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</si>
  <si>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</si>
  <si>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</si>
  <si>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</si>
  <si>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</si>
  <si>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</si>
  <si>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</si>
  <si>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</si>
  <si>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</si>
  <si>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</si>
  <si>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</si>
  <si>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</si>
  <si>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</si>
  <si>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</si>
  <si>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</si>
  <si>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</si>
  <si>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</si>
  <si>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</si>
  <si>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</si>
  <si>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</si>
  <si>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</si>
  <si>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</si>
  <si>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</si>
  <si>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</si>
  <si>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</si>
  <si>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</si>
  <si>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</si>
  <si>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</si>
  <si>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</si>
  <si>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</si>
  <si>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</si>
  <si>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</si>
  <si>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</si>
  <si>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</si>
  <si>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</si>
  <si>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</si>
  <si>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</si>
  <si>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</si>
  <si>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</si>
  <si>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</si>
  <si>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</si>
  <si>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</si>
  <si>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</si>
  <si>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</si>
  <si>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</si>
  <si>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</si>
  <si>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</si>
  <si>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</si>
  <si>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</si>
  <si>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</si>
  <si>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</si>
  <si>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</si>
  <si>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</si>
  <si>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</si>
  <si>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</si>
  <si>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</si>
  <si>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</si>
  <si>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</si>
  <si>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</si>
  <si>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</si>
  <si>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</si>
  <si>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</si>
  <si>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</si>
  <si>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</si>
  <si>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</si>
  <si>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</si>
  <si>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</si>
  <si>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</si>
  <si>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</si>
  <si>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</si>
  <si>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</si>
  <si>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</si>
  <si>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</si>
  <si>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</si>
  <si>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</si>
  <si>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</si>
  <si>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</si>
  <si>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</si>
  <si>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</si>
  <si>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</si>
  <si>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</si>
  <si>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</si>
  <si>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</si>
  <si>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</si>
  <si>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</si>
  <si>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</si>
  <si>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</si>
  <si>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</si>
  <si>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</si>
  <si>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</si>
  <si>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</si>
  <si>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</si>
  <si>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</si>
  <si>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</si>
  <si>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</si>
  <si>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</si>
  <si>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</si>
  <si>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</si>
  <si>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</si>
  <si>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</si>
  <si>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</si>
  <si>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</si>
  <si>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</si>
  <si>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</si>
  <si>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</si>
  <si>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</si>
  <si>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</si>
  <si>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</si>
  <si>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</si>
  <si>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</si>
  <si>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</si>
  <si>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</si>
  <si>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</si>
  <si>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</si>
  <si>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</si>
  <si>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</si>
  <si>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</si>
  <si>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</si>
  <si>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</si>
  <si>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</si>
  <si>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</si>
  <si>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</si>
  <si>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</si>
  <si>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</si>
  <si>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</si>
  <si>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</si>
  <si>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</si>
  <si>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</si>
  <si>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</si>
  <si>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</si>
  <si>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</si>
  <si>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</si>
  <si>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</si>
  <si>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</si>
  <si>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</si>
  <si>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</si>
  <si>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</si>
  <si>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</si>
  <si>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</si>
  <si>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</si>
  <si>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</si>
  <si>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</si>
  <si>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</si>
  <si>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</si>
  <si>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</si>
  <si>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</si>
  <si>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</si>
  <si>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</si>
  <si>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</si>
  <si>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</si>
  <si>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</si>
  <si>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</si>
  <si>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</si>
  <si>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</si>
  <si>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</si>
  <si>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</si>
  <si>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</si>
  <si>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</si>
  <si>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</si>
  <si>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</si>
  <si>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</si>
  <si>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</si>
  <si>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</si>
  <si>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</si>
  <si>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</si>
  <si>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</si>
  <si>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</si>
  <si>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</si>
  <si>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</si>
  <si>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</si>
  <si>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</si>
  <si>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</si>
  <si>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</si>
  <si>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</si>
  <si>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</si>
  <si>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</si>
  <si>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</si>
  <si>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</si>
  <si>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</si>
  <si>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</si>
  <si>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</si>
  <si>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</si>
  <si>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</si>
  <si>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</si>
  <si>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</si>
  <si>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</si>
  <si>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</si>
  <si>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</si>
  <si>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</si>
  <si>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</si>
  <si>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</si>
  <si>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</si>
  <si>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</si>
  <si>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</si>
  <si>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</si>
  <si>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</si>
  <si>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</si>
  <si>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</si>
  <si>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</si>
  <si>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</si>
  <si>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</si>
  <si>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</si>
  <si>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</si>
  <si>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</si>
  <si>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</si>
  <si>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</si>
  <si>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</si>
  <si>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</si>
  <si>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</si>
  <si>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</si>
  <si>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</si>
  <si>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</si>
  <si>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</si>
  <si>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</si>
  <si>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</si>
  <si>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</si>
  <si>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</si>
  <si>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</si>
  <si>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</si>
  <si>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</si>
  <si>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</si>
  <si>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</si>
  <si>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</si>
  <si>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</si>
  <si>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</si>
  <si>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</si>
  <si>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</si>
  <si>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</si>
  <si>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</si>
  <si>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</si>
  <si>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</si>
  <si>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</si>
  <si>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</si>
  <si>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</si>
  <si>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</si>
  <si>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</si>
  <si>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</si>
  <si>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</si>
  <si>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</si>
  <si>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</si>
  <si>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</si>
  <si>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</si>
  <si>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</si>
  <si>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</si>
  <si>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</si>
  <si>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</si>
  <si>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</si>
  <si>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</si>
  <si>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</si>
  <si>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</si>
  <si>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</si>
  <si>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</si>
  <si>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</si>
  <si>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</si>
  <si>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</si>
  <si>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</si>
  <si>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</si>
  <si>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</si>
  <si>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</si>
  <si>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</si>
  <si>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</si>
  <si>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</si>
  <si>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</si>
  <si>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</si>
  <si>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</si>
  <si>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</si>
  <si>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</si>
  <si>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</si>
  <si>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</si>
  <si>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</si>
  <si>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</si>
  <si>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</si>
  <si>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</si>
  <si>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</si>
  <si>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</si>
  <si>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</si>
  <si>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</si>
  <si>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</si>
  <si>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</si>
  <si>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</si>
  <si>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</si>
  <si>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</si>
  <si>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</si>
  <si>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</si>
  <si>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</si>
  <si>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</si>
  <si>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</si>
  <si>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</si>
  <si>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</si>
  <si>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</si>
  <si>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</si>
  <si>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</si>
  <si>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</si>
  <si>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</si>
  <si>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</si>
  <si>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</si>
  <si>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</si>
  <si>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</si>
  <si>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</si>
  <si>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</si>
  <si>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</si>
  <si>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</si>
  <si>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</si>
  <si>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</si>
  <si>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</si>
  <si>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</si>
  <si>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</si>
  <si>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</si>
  <si>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</si>
  <si>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</si>
  <si>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</si>
  <si>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</si>
  <si>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</si>
  <si>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</si>
  <si>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</si>
  <si>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</si>
  <si>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</si>
  <si>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</si>
  <si>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</si>
  <si>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</si>
  <si>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</si>
  <si>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</si>
  <si>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</si>
  <si>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</si>
  <si>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</si>
  <si>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</si>
  <si>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</si>
  <si>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</si>
  <si>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</si>
  <si>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</si>
  <si>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</si>
  <si>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</si>
  <si>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</si>
  <si>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</si>
  <si>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</si>
  <si>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</si>
  <si>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</si>
  <si>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</si>
  <si>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</si>
  <si>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</si>
  <si>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</si>
  <si>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</si>
  <si>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</si>
  <si>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</si>
  <si>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</si>
  <si>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</si>
  <si>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</si>
  <si>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</si>
  <si>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</si>
  <si>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</si>
  <si>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</si>
  <si>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</si>
  <si>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</si>
  <si>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</si>
  <si>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</si>
  <si>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</si>
  <si>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</si>
  <si>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</si>
  <si>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</si>
  <si>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</si>
  <si>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</si>
  <si>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</si>
  <si>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</si>
  <si>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</si>
  <si>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</si>
  <si>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</si>
  <si>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</si>
  <si>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</si>
  <si>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</si>
  <si>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</si>
  <si>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</si>
  <si>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</si>
  <si>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</si>
  <si>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</si>
  <si>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</si>
  <si>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</si>
  <si>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</si>
  <si>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</si>
  <si>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</si>
  <si>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</si>
  <si>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</si>
  <si>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</si>
  <si>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</si>
  <si>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</si>
  <si>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</si>
  <si>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</si>
  <si>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</si>
  <si>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</si>
  <si>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</si>
  <si>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</si>
  <si>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</si>
  <si>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</si>
  <si>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</si>
  <si>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</si>
  <si>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</si>
  <si>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</si>
  <si>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</si>
  <si>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</si>
  <si>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</si>
  <si>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</si>
  <si>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</si>
  <si>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</si>
  <si>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</si>
  <si>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</si>
  <si>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</si>
  <si>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</si>
  <si>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</si>
  <si>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</si>
  <si>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</si>
  <si>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</si>
  <si>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</si>
  <si>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</si>
  <si>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</si>
  <si>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</si>
  <si>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</si>
  <si>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</si>
  <si>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</si>
  <si>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</si>
  <si>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</si>
  <si>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</si>
  <si>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</si>
  <si>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</si>
  <si>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</si>
  <si>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</si>
  <si>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</si>
  <si>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</si>
  <si>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</si>
  <si>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</si>
  <si>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</si>
  <si>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</si>
  <si>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</si>
  <si>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</si>
  <si>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</si>
  <si>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</si>
  <si>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</si>
  <si>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</si>
  <si>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</si>
  <si>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</si>
  <si>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</si>
  <si>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</si>
  <si>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</si>
  <si>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</si>
  <si>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</si>
  <si>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</si>
  <si>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</si>
  <si>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</si>
  <si>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</si>
  <si>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</si>
  <si>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</si>
  <si>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</si>
  <si>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</si>
  <si>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</si>
  <si>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</si>
  <si>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</si>
  <si>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</si>
  <si>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</si>
  <si>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</si>
  <si>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</si>
  <si>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</si>
  <si>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</si>
  <si>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</si>
  <si>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</si>
  <si>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</si>
  <si>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</si>
  <si>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</si>
  <si>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</si>
  <si>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</si>
  <si>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</si>
  <si>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</si>
  <si>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</si>
  <si>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</si>
  <si>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</si>
  <si>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</si>
  <si>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</si>
  <si>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</si>
  <si>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</si>
  <si>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</si>
  <si>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</si>
  <si>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</si>
  <si>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</si>
  <si>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</si>
  <si>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</si>
  <si>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</si>
  <si>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</si>
  <si>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</si>
  <si>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</si>
  <si>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</si>
  <si>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</si>
  <si>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</si>
  <si>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</si>
  <si>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</si>
  <si>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</si>
  <si>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</si>
  <si>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</si>
  <si>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</si>
  <si>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</si>
  <si>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</si>
  <si>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</si>
  <si>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</si>
  <si>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</si>
  <si>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</si>
  <si>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</si>
  <si>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</si>
  <si>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</si>
  <si>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</si>
  <si>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</si>
  <si>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</si>
  <si>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</si>
  <si>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</si>
  <si>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</si>
  <si>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</si>
  <si>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</si>
  <si>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</si>
  <si>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</si>
  <si>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</si>
  <si>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</si>
  <si>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</si>
  <si>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</si>
  <si>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</si>
  <si>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</si>
  <si>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</si>
  <si>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</si>
  <si>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</si>
  <si>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</si>
  <si>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</si>
  <si>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</si>
  <si>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</si>
  <si>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</si>
  <si>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</si>
  <si>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</si>
  <si>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</si>
  <si>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</si>
  <si>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</si>
  <si>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</si>
  <si>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</si>
  <si>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</si>
  <si>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</si>
  <si>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</si>
  <si>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</si>
  <si>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</si>
  <si>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</si>
  <si>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</si>
  <si>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</si>
  <si>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</si>
  <si>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</si>
  <si>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</si>
  <si>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</si>
  <si>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</si>
  <si>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</si>
  <si>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</si>
  <si>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</si>
  <si>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</si>
  <si>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</si>
  <si>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</si>
  <si>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</si>
  <si>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</si>
  <si>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</si>
  <si>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</si>
  <si>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</si>
  <si>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</si>
  <si>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</si>
  <si>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</si>
  <si>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</si>
  <si>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</si>
  <si>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</si>
  <si>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</si>
  <si>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</si>
  <si>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</si>
  <si>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</si>
  <si>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</si>
  <si>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</si>
  <si>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</si>
  <si>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</si>
  <si>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</si>
  <si>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</si>
  <si>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</si>
  <si>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</si>
  <si>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</si>
  <si>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</si>
  <si>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</si>
  <si>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</si>
  <si>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</si>
  <si>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</si>
  <si>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</si>
  <si>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</si>
  <si>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</si>
  <si>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</si>
  <si>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</si>
  <si>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</si>
  <si>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</si>
  <si>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</si>
  <si>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</si>
  <si>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</si>
  <si>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</si>
  <si>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</si>
  <si>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</si>
  <si>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</si>
  <si>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</si>
  <si>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</si>
  <si>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</si>
  <si>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</si>
  <si>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</si>
  <si>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</si>
  <si>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</si>
  <si>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</si>
  <si>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</si>
  <si>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</si>
  <si>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</si>
  <si>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</si>
  <si>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</si>
  <si>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</si>
  <si>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</si>
  <si>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</si>
  <si>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</si>
  <si>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</si>
  <si>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</si>
  <si>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</si>
  <si>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</si>
  <si>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</si>
  <si>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</si>
  <si>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</si>
  <si>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</si>
  <si>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</si>
  <si>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</si>
  <si>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</si>
  <si>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</si>
  <si>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</si>
  <si>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</si>
  <si>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</si>
  <si>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</si>
  <si>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</si>
  <si>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</si>
  <si>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</si>
  <si>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</si>
  <si>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</si>
  <si>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</si>
  <si>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</si>
  <si>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</si>
  <si>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</si>
  <si>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</si>
  <si>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</si>
  <si>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</si>
  <si>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</si>
  <si>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</si>
  <si>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</si>
  <si>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</si>
  <si>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</si>
  <si>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</si>
  <si>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</si>
  <si>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</si>
  <si>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</si>
  <si>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</si>
  <si>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</si>
  <si>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</si>
  <si>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</si>
  <si>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</si>
  <si>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</si>
  <si>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</si>
  <si>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</si>
  <si>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</si>
  <si>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</si>
  <si>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</si>
  <si>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</si>
  <si>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</si>
  <si>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</si>
  <si>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</si>
  <si>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</si>
  <si>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</si>
  <si>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</si>
  <si>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</si>
  <si>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</si>
  <si>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</si>
  <si>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</si>
  <si>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</si>
  <si>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</si>
  <si>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</si>
  <si>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</si>
  <si>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</si>
  <si>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</si>
  <si>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</si>
  <si>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</si>
  <si>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</si>
  <si>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</si>
  <si>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</si>
  <si>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</si>
  <si>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</si>
  <si>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</si>
  <si>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</si>
  <si>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</si>
  <si>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</si>
  <si>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</si>
  <si>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</si>
  <si>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</si>
  <si>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</si>
  <si>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</si>
  <si>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</si>
  <si>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</si>
  <si>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</si>
  <si>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</si>
  <si>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</si>
  <si>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</si>
  <si>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</si>
  <si>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</si>
  <si>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</si>
  <si>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</si>
  <si>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</si>
  <si>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</si>
  <si>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</si>
  <si>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</si>
  <si>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</si>
  <si>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</si>
  <si>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</si>
  <si>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</si>
  <si>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</si>
  <si>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</si>
  <si>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</si>
  <si>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</si>
  <si>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</si>
  <si>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</si>
  <si>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</si>
  <si>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</si>
  <si>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</si>
  <si>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</si>
  <si>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</si>
  <si>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</si>
  <si>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</si>
  <si>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</si>
  <si>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</si>
  <si>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</si>
  <si>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</si>
  <si>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</si>
  <si>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</si>
  <si>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</si>
  <si>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</si>
  <si>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</si>
  <si>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</si>
  <si>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</si>
  <si>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</si>
  <si>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</si>
  <si>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</si>
  <si>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</si>
  <si>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</si>
  <si>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</si>
  <si>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</si>
  <si>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</si>
  <si>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</si>
  <si>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</si>
  <si>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</si>
  <si>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</si>
  <si>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</si>
  <si>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</si>
  <si>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</si>
  <si>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</si>
  <si>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</si>
  <si>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</si>
  <si>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</si>
  <si>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</si>
  <si>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</si>
  <si>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</si>
  <si>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</si>
  <si>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</si>
  <si>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</si>
  <si>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</si>
  <si>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</si>
  <si>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</si>
  <si>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</si>
  <si>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</si>
  <si>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</si>
  <si>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</si>
  <si>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</si>
  <si>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</si>
  <si>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</si>
  <si>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</si>
  <si>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</si>
  <si>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</si>
  <si>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</si>
  <si>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</si>
  <si>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</si>
  <si>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</si>
  <si>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</si>
  <si>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</si>
  <si>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</si>
  <si>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</si>
  <si>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</si>
  <si>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</si>
  <si>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</si>
  <si>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</si>
  <si>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</si>
  <si>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</si>
  <si>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</si>
  <si>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</si>
  <si>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</si>
  <si>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</si>
  <si>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</si>
  <si>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</si>
  <si>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</si>
  <si>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</si>
  <si>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</si>
  <si>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</si>
  <si>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</si>
  <si>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</si>
  <si>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</si>
  <si>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</si>
  <si>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</si>
  <si>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</si>
  <si>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</si>
  <si>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</si>
  <si>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</si>
  <si>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</si>
  <si>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</si>
  <si>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</si>
  <si>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</si>
  <si>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</si>
  <si>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</si>
  <si>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</si>
  <si>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</si>
  <si>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</si>
  <si>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</si>
  <si>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</si>
  <si>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</si>
  <si>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</si>
  <si>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</si>
  <si>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</si>
  <si>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</si>
  <si>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</si>
  <si>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</si>
  <si>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</si>
  <si>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</si>
  <si>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</si>
  <si>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</si>
  <si>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</si>
  <si>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</si>
  <si>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</si>
  <si>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</si>
  <si>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</si>
  <si>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</si>
  <si>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</si>
  <si>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</si>
  <si>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</si>
  <si>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</si>
  <si>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</si>
  <si>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</si>
  <si>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</si>
  <si>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</si>
  <si>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</si>
  <si>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</si>
  <si>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</si>
  <si>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</si>
  <si>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</si>
  <si>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</si>
  <si>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</si>
  <si>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</si>
  <si>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</si>
  <si>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</si>
  <si>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</si>
  <si>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</si>
  <si>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</si>
  <si>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</si>
  <si>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</si>
  <si>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</si>
  <si>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</si>
  <si>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</si>
  <si>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</si>
  <si>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</si>
  <si>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</si>
  <si>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</si>
  <si>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</si>
  <si>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</si>
  <si>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</si>
  <si>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</si>
  <si>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</si>
  <si>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</si>
  <si>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</si>
  <si>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</si>
  <si>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</si>
  <si>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</si>
  <si>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</si>
  <si>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</si>
  <si>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</si>
  <si>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</si>
  <si>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</si>
  <si>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</si>
  <si>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</si>
  <si>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</si>
  <si>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</si>
  <si>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</si>
  <si>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</si>
  <si>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</si>
  <si>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</si>
  <si>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</si>
  <si>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</si>
  <si>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</si>
  <si>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</si>
  <si>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</si>
  <si>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</si>
  <si>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</si>
  <si>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</si>
  <si>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</si>
  <si>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</si>
  <si>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</si>
  <si>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</si>
  <si>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</si>
  <si>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</si>
  <si>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</si>
  <si>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</si>
  <si>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</si>
  <si>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</si>
  <si>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</si>
  <si>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</si>
  <si>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</si>
  <si>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</si>
  <si>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</si>
  <si>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</si>
  <si>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</si>
  <si>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</si>
  <si>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</si>
  <si>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</si>
  <si>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</si>
  <si>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</si>
  <si>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</si>
  <si>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</si>
  <si>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</si>
  <si>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</si>
  <si>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</si>
  <si>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</si>
  <si>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</si>
  <si>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</si>
  <si>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</si>
  <si>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</si>
  <si>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</si>
  <si>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</si>
  <si>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</si>
  <si>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</si>
  <si>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</si>
  <si>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</si>
  <si>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</si>
  <si>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</si>
  <si>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</si>
  <si>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</si>
  <si>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</si>
  <si>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</si>
  <si>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</si>
  <si>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</si>
  <si>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</si>
  <si>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</si>
  <si>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</si>
  <si>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</si>
  <si>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</si>
  <si>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</si>
  <si>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</si>
  <si>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</si>
  <si>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</si>
  <si>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</si>
  <si>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</si>
  <si>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</si>
  <si>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</si>
  <si>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</si>
  <si>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</si>
  <si>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</si>
  <si>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</si>
  <si>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</si>
  <si>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</si>
  <si>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</si>
  <si>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</si>
  <si>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</si>
  <si>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</si>
  <si>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</si>
  <si>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</si>
  <si>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</si>
  <si>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</si>
  <si>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</si>
  <si>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</si>
  <si>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</si>
  <si>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</si>
  <si>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</si>
  <si>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</si>
  <si>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</si>
  <si>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</si>
  <si>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</si>
  <si>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</si>
  <si>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</si>
  <si>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</si>
  <si>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</si>
  <si>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</si>
  <si>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</si>
  <si>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</si>
  <si>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</si>
  <si>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</si>
  <si>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</si>
  <si>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</si>
  <si>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</si>
  <si>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</si>
  <si>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</si>
  <si>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</si>
  <si>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</si>
  <si>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</si>
  <si>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</si>
  <si>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</si>
  <si>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</si>
  <si>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</si>
  <si>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</si>
  <si>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</si>
  <si>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</si>
  <si>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</si>
  <si>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</si>
  <si>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</si>
  <si>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</si>
  <si>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</si>
  <si>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</si>
  <si>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</si>
  <si>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</si>
  <si>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</si>
  <si>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</si>
  <si>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</si>
  <si>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</si>
  <si>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</si>
  <si>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</si>
  <si>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</si>
  <si>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</si>
  <si>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</si>
  <si>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</si>
  <si>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</si>
  <si>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</si>
  <si>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</si>
  <si>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</si>
  <si>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</si>
  <si>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</si>
  <si>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</si>
  <si>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</si>
  <si>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</si>
  <si>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</si>
  <si>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</si>
  <si>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</si>
  <si>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</si>
  <si>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</si>
  <si>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</si>
  <si>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</si>
  <si>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</si>
  <si>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</si>
  <si>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</si>
  <si>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</si>
  <si>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</si>
  <si>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</si>
  <si>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</si>
  <si>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</si>
  <si>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</si>
  <si>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</si>
  <si>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</si>
  <si>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</si>
  <si>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</si>
  <si>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</si>
  <si>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</si>
  <si>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</si>
  <si>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</si>
  <si>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</si>
  <si>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</si>
  <si>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</si>
  <si>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</si>
  <si>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</si>
  <si>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</si>
  <si>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</si>
  <si>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</si>
  <si>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</si>
  <si>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</si>
  <si>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</si>
  <si>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</si>
  <si>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</si>
  <si>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</si>
  <si>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</si>
  <si>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</si>
  <si>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</si>
  <si>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</si>
  <si>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</si>
  <si>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</si>
  <si>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</si>
  <si>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</si>
  <si>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</si>
  <si>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</si>
  <si>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</si>
  <si>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</si>
  <si>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</si>
  <si>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</si>
  <si>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</si>
  <si>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</si>
  <si>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</si>
  <si>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</si>
  <si>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</si>
  <si>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</si>
  <si>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</si>
  <si>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</si>
  <si>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</si>
  <si>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</si>
  <si>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</si>
  <si>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</si>
  <si>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</si>
  <si>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</si>
  <si>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</si>
  <si>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</si>
  <si>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</si>
  <si>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</si>
  <si>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</si>
  <si>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</si>
  <si>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</si>
  <si>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</si>
  <si>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</si>
  <si>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</si>
  <si>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</si>
  <si>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</si>
  <si>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</si>
  <si>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</si>
  <si>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</si>
  <si>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</si>
  <si>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</si>
  <si>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</si>
  <si>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</si>
  <si>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</si>
  <si>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</si>
  <si>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</si>
  <si>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</si>
  <si>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</si>
  <si>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</si>
  <si>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</si>
  <si>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</si>
  <si>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</si>
  <si>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</si>
  <si>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</si>
  <si>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</si>
  <si>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</si>
  <si>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</si>
  <si>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</si>
  <si>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</si>
  <si>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</si>
  <si>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</si>
  <si>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</si>
  <si>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</si>
  <si>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</si>
  <si>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</si>
  <si>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</si>
  <si>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</si>
  <si>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</si>
  <si>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</si>
  <si>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</si>
  <si>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</si>
  <si>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</si>
  <si>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</si>
  <si>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</si>
  <si>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</si>
  <si>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</si>
  <si>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</si>
  <si>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</si>
  <si>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</si>
  <si>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</si>
  <si>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</si>
  <si>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</si>
  <si>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</si>
  <si>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</si>
  <si>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</si>
  <si>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</si>
  <si>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</si>
  <si>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</si>
  <si>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</si>
  <si>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</si>
  <si>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</si>
  <si>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</si>
  <si>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</si>
  <si>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</si>
  <si>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</si>
  <si>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</si>
  <si>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</si>
  <si>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</si>
  <si>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</si>
  <si>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</si>
  <si>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</si>
  <si>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</si>
  <si>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</si>
  <si>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</si>
  <si>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</si>
  <si>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</si>
  <si>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</si>
  <si>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</si>
  <si>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</si>
  <si>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</si>
  <si>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</si>
  <si>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</si>
  <si>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</si>
  <si>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</si>
  <si>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</si>
  <si>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</si>
  <si>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</si>
  <si>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</si>
  <si>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</si>
  <si>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</si>
  <si>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</si>
  <si>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</si>
  <si>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</si>
  <si>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</si>
  <si>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</si>
  <si>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</si>
  <si>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</si>
  <si>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</si>
  <si>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</si>
  <si>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</si>
  <si>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</si>
  <si>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</si>
  <si>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</si>
  <si>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</si>
  <si>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</si>
  <si>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</si>
  <si>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</si>
  <si>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</si>
  <si>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</si>
  <si>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</si>
  <si>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</si>
  <si>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</si>
  <si>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</si>
  <si>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</si>
  <si>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</si>
  <si>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</si>
  <si>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</si>
  <si>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</si>
  <si>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</si>
  <si>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</si>
  <si>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</si>
  <si>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</si>
  <si>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</si>
  <si>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</si>
  <si>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</si>
  <si>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</si>
  <si>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</si>
  <si>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</si>
  <si>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</si>
  <si>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</si>
  <si>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</si>
  <si>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</si>
  <si>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</si>
  <si>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</si>
  <si>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</si>
  <si>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</si>
  <si>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</si>
  <si>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</si>
  <si>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</si>
  <si>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</si>
  <si>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</si>
  <si>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</si>
  <si>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</si>
  <si>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</si>
  <si>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</si>
  <si>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</si>
  <si>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</si>
  <si>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</si>
  <si>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</si>
  <si>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</si>
  <si>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</si>
  <si>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</si>
  <si>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</si>
  <si>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</si>
  <si>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</si>
  <si>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</si>
  <si>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</si>
  <si>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</si>
  <si>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</si>
  <si>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</si>
  <si>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</si>
  <si>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</si>
  <si>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</si>
  <si>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</si>
  <si>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</si>
  <si>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</si>
  <si>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</si>
  <si>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</si>
  <si>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</si>
  <si>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</si>
  <si>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</si>
  <si>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</si>
  <si>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</si>
  <si>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</si>
  <si>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</si>
  <si>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</si>
  <si>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</si>
  <si>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</si>
  <si>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</si>
  <si>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</si>
  <si>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</si>
  <si>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</si>
  <si>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</si>
  <si>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</si>
  <si>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</si>
  <si>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</si>
  <si>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</si>
  <si>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</si>
  <si>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</si>
  <si>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</si>
  <si>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</si>
  <si>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</si>
  <si>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</si>
  <si>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</si>
  <si>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</si>
  <si>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</si>
  <si>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</si>
  <si>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</si>
  <si>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</si>
  <si>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</si>
  <si>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</si>
  <si>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</si>
  <si>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</si>
  <si>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</si>
  <si>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</si>
  <si>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</si>
  <si>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</si>
  <si>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</si>
  <si>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</si>
  <si>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</si>
  <si>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</si>
  <si>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</si>
  <si>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</si>
  <si>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</si>
  <si>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</si>
  <si>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</si>
  <si>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</si>
  <si>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</si>
  <si>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</si>
  <si>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</si>
  <si>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</si>
  <si>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</si>
  <si>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</si>
  <si>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</si>
  <si>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</si>
  <si>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</si>
  <si>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</si>
  <si>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</si>
  <si>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</si>
  <si>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</si>
  <si>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</si>
  <si>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</si>
  <si>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</si>
  <si>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</si>
  <si>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</si>
  <si>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</si>
  <si>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</si>
  <si>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</si>
  <si>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</si>
  <si>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</si>
  <si>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</si>
  <si>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</si>
  <si>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</si>
  <si>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</si>
  <si>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</si>
  <si>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</si>
  <si>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</si>
  <si>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</si>
  <si>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</si>
  <si>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</si>
  <si>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</si>
  <si>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</si>
  <si>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</si>
  <si>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</si>
  <si>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</si>
  <si>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</si>
  <si>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</si>
  <si>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</si>
  <si>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</si>
  <si>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</si>
  <si>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</si>
  <si>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</si>
  <si>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</si>
  <si>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</si>
  <si>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</si>
  <si>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</si>
  <si>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</si>
  <si>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</si>
  <si>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</si>
  <si>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</si>
  <si>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</si>
  <si>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</si>
  <si>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</si>
  <si>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</si>
  <si>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</si>
  <si>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</si>
  <si>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</si>
  <si>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</si>
  <si>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</si>
  <si>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</si>
  <si>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</si>
  <si>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</si>
  <si>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</si>
  <si>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</si>
  <si>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</si>
  <si>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</si>
  <si>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</si>
  <si>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</si>
  <si>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</si>
  <si>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</si>
  <si>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</si>
  <si>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</si>
  <si>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</si>
  <si>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</si>
  <si>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</si>
  <si>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</si>
  <si>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</si>
  <si>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</si>
  <si>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</si>
  <si>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</si>
  <si>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</si>
  <si>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</si>
  <si>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</si>
  <si>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</si>
  <si>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</si>
  <si>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</si>
  <si>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</si>
  <si>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</si>
  <si>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</si>
  <si>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</si>
  <si>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</si>
  <si>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</si>
  <si>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</si>
  <si>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</si>
  <si>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</si>
  <si>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</si>
  <si>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</si>
  <si>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</si>
  <si>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</si>
  <si>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</si>
  <si>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</si>
  <si>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</si>
  <si>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</si>
  <si>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</si>
  <si>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</si>
  <si>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</si>
  <si>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</si>
  <si>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</si>
  <si>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</si>
  <si>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</si>
  <si>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</si>
  <si>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</si>
  <si>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</si>
  <si>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</si>
  <si>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</si>
  <si>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</si>
  <si>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</si>
  <si>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</si>
  <si>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</si>
  <si>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</si>
  <si>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</si>
  <si>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</si>
  <si>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</si>
  <si>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</si>
  <si>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</si>
  <si>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</si>
  <si>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</si>
  <si>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</si>
  <si>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</si>
  <si>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</si>
  <si>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</si>
  <si>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</si>
  <si>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</si>
  <si>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</si>
  <si>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</si>
  <si>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</si>
  <si>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</si>
  <si>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</si>
  <si>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</si>
  <si>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</si>
  <si>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</si>
  <si>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</si>
  <si>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</si>
  <si>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</si>
  <si>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</si>
  <si>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</si>
  <si>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</si>
  <si>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</si>
  <si>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</si>
  <si>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</si>
  <si>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</si>
  <si>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</si>
  <si>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</si>
  <si>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</si>
  <si>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</si>
  <si>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</si>
  <si>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</si>
  <si>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</si>
  <si>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</si>
  <si>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</si>
  <si>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</si>
  <si>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</si>
  <si>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</si>
  <si>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</si>
  <si>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</si>
  <si>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</si>
  <si>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</si>
  <si>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</si>
  <si>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</si>
  <si>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</si>
  <si>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</si>
  <si>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</si>
  <si>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</si>
  <si>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</si>
  <si>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</si>
  <si>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</si>
  <si>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</si>
  <si>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</si>
  <si>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</si>
  <si>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</si>
  <si>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</si>
  <si>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</si>
  <si>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</si>
  <si>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</si>
  <si>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</si>
  <si>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</si>
  <si>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</si>
  <si>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</si>
  <si>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</si>
  <si>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</si>
  <si>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</si>
  <si>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</si>
  <si>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</si>
  <si>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</si>
  <si>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</si>
  <si>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</si>
  <si>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</si>
  <si>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</si>
  <si>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</si>
  <si>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</si>
  <si>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</si>
  <si>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</si>
  <si>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</si>
  <si>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</si>
  <si>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</si>
  <si>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</si>
  <si>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</si>
  <si>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</si>
  <si>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</si>
  <si>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</si>
  <si>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</si>
  <si>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</si>
  <si>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</si>
  <si>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</si>
  <si>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</si>
  <si>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</si>
  <si>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</si>
  <si>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</si>
  <si>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</si>
  <si>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</si>
  <si>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</si>
  <si>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</si>
  <si>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</si>
  <si>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</si>
  <si>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</si>
  <si>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</si>
  <si>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</si>
  <si>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</si>
  <si>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</si>
  <si>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</si>
  <si>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</si>
  <si>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</si>
  <si>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</si>
  <si>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</si>
  <si>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</si>
  <si>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</si>
  <si>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</si>
  <si>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</si>
  <si>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</si>
  <si>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</si>
  <si>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</si>
  <si>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</si>
  <si>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</si>
  <si>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</si>
  <si>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</si>
  <si>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</si>
  <si>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</si>
  <si>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</si>
  <si>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</si>
  <si>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</si>
  <si>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</si>
  <si>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</si>
  <si>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</si>
  <si>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</si>
  <si>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</si>
  <si>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</si>
  <si>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</si>
  <si>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</si>
  <si>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</si>
  <si>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</si>
  <si>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</si>
  <si>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</si>
  <si>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</si>
  <si>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</si>
  <si>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</si>
  <si>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</si>
  <si>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</si>
  <si>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</si>
  <si>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</si>
  <si>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</si>
  <si>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</si>
  <si>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</si>
  <si>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</si>
  <si>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</si>
  <si>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</si>
  <si>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</si>
  <si>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</si>
  <si>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</si>
  <si>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</si>
  <si>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</si>
  <si>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</si>
  <si>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</si>
  <si>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</si>
  <si>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</si>
  <si>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</si>
  <si>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</si>
  <si>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</si>
  <si>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</si>
  <si>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</si>
  <si>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</si>
  <si>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</si>
  <si>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</si>
  <si>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</si>
  <si>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</si>
  <si>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</si>
  <si>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</si>
  <si>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</si>
  <si>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</si>
  <si>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</si>
  <si>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</si>
  <si>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</si>
  <si>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</si>
  <si>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</si>
  <si>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</si>
  <si>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</si>
  <si>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</si>
  <si>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</si>
  <si>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</si>
  <si>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</si>
  <si>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</si>
  <si>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</si>
  <si>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</si>
  <si>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</si>
  <si>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</si>
  <si>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</si>
  <si>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</si>
  <si>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</si>
  <si>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</si>
  <si>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</si>
  <si>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</si>
  <si>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</si>
  <si>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</si>
  <si>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</si>
  <si>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</si>
  <si>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</si>
  <si>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</si>
  <si>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</si>
  <si>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</si>
  <si>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</si>
  <si>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</si>
  <si>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</si>
  <si>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</si>
  <si>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</si>
  <si>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</si>
  <si>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</si>
  <si>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</si>
  <si>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</si>
  <si>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</si>
  <si>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</si>
  <si>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</si>
  <si>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</si>
  <si>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</si>
  <si>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</si>
  <si>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</si>
  <si>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</si>
  <si>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</si>
  <si>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</si>
  <si>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</si>
  <si>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</si>
  <si>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</si>
  <si>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</si>
  <si>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</si>
  <si>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</si>
  <si>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</si>
  <si>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</si>
  <si>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</si>
  <si>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</si>
  <si>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</si>
  <si>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</si>
  <si>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</si>
  <si>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</si>
  <si>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</si>
  <si>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</si>
  <si>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</si>
  <si>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</si>
  <si>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</si>
  <si>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</si>
  <si>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</si>
  <si>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</si>
  <si>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</si>
  <si>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</si>
  <si>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</si>
  <si>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</si>
  <si>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</si>
  <si>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</si>
  <si>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</si>
  <si>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</si>
  <si>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</si>
  <si>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</si>
  <si>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</si>
  <si>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</si>
  <si>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</si>
  <si>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</si>
  <si>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</si>
  <si>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</si>
  <si>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</si>
  <si>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</si>
  <si>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</si>
  <si>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</si>
  <si>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</si>
  <si>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</si>
  <si>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</si>
  <si>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</si>
  <si>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</si>
  <si>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</si>
  <si>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</si>
  <si>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</si>
  <si>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</si>
  <si>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</si>
  <si>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</si>
  <si>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</si>
  <si>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</si>
  <si>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</si>
  <si>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</si>
  <si>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</si>
  <si>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</si>
  <si>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</si>
  <si>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</si>
  <si>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</si>
  <si>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</si>
  <si>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</si>
  <si>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</si>
  <si>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</si>
  <si>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</si>
  <si>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</si>
  <si>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</si>
  <si>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</si>
  <si>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</si>
  <si>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</si>
  <si>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</si>
  <si>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</si>
  <si>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</si>
  <si>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</si>
  <si>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</si>
  <si>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</si>
  <si>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</si>
  <si>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</si>
  <si>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</si>
  <si>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</si>
  <si>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</si>
  <si>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</si>
  <si>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</si>
  <si>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</si>
  <si>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</si>
  <si>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</si>
  <si>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</si>
  <si>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</si>
  <si>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</si>
  <si>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</si>
  <si>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</si>
  <si>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</si>
  <si>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</si>
  <si>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</si>
  <si>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</si>
  <si>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</si>
  <si>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</si>
  <si>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</si>
  <si>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</si>
  <si>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</si>
  <si>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</si>
  <si>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</si>
  <si>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</si>
  <si>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</si>
  <si>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</si>
  <si>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</si>
  <si>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</si>
  <si>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</si>
  <si>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</si>
  <si>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</si>
  <si>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</si>
  <si>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</si>
  <si>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</si>
  <si>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</si>
  <si>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</si>
  <si>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</si>
  <si>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</si>
  <si>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</si>
  <si>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</si>
  <si>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</si>
  <si>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</si>
  <si>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</si>
  <si>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</si>
  <si>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</si>
  <si>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</si>
  <si>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</si>
  <si>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</si>
  <si>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</si>
  <si>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</si>
  <si>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</si>
  <si>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</si>
  <si>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</si>
  <si>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</si>
  <si>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</si>
  <si>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</si>
  <si>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</si>
  <si>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</si>
  <si>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</si>
  <si>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</si>
  <si>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</si>
  <si>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</si>
  <si>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</si>
  <si>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</si>
  <si>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</si>
  <si>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</si>
  <si>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</si>
  <si>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</si>
  <si>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</si>
  <si>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</si>
  <si>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</si>
  <si>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</si>
  <si>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</si>
  <si>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</si>
  <si>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</si>
  <si>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</si>
  <si>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</si>
  <si>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</si>
  <si>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</si>
  <si>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</si>
  <si>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</si>
  <si>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</si>
  <si>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</si>
  <si>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</si>
  <si>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</si>
  <si>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</si>
  <si>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</si>
  <si>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</si>
  <si>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</si>
  <si>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</si>
  <si>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</si>
  <si>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</si>
  <si>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</si>
  <si>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</si>
  <si>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</si>
  <si>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</si>
  <si>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</si>
  <si>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</si>
  <si>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</si>
  <si>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</si>
  <si>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</si>
  <si>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</si>
  <si>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</si>
  <si>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</si>
  <si>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</si>
  <si>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</si>
  <si>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</si>
  <si>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</si>
  <si>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</si>
  <si>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</si>
  <si>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</si>
  <si>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</si>
  <si>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</si>
  <si>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</si>
  <si>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</si>
  <si>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</si>
  <si>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</si>
  <si>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</si>
  <si>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</si>
  <si>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</si>
  <si>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</si>
  <si>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</si>
  <si>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</si>
  <si>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</si>
  <si>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</si>
  <si>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</si>
  <si>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</si>
  <si>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</si>
  <si>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</si>
  <si>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</si>
  <si>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</si>
  <si>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</si>
  <si>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</si>
  <si>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</si>
  <si>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</si>
  <si>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</si>
  <si>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</si>
  <si>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</si>
  <si>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</si>
  <si>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</si>
  <si>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</si>
  <si>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</si>
  <si>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</si>
  <si>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</si>
  <si>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</si>
  <si>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</si>
  <si>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</si>
  <si>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</si>
  <si>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</si>
  <si>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</si>
  <si>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</si>
  <si>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</si>
  <si>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</si>
  <si>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</si>
  <si>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</si>
  <si>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</si>
  <si>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</si>
  <si>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</si>
  <si>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</si>
  <si>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</si>
  <si>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</si>
  <si>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</si>
  <si>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</si>
  <si>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</si>
  <si>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</si>
  <si>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</si>
  <si>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</si>
  <si>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</si>
  <si>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</si>
  <si>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</si>
  <si>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</si>
  <si>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</si>
  <si>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</si>
  <si>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</si>
  <si>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</si>
  <si>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</si>
  <si>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</si>
  <si>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</si>
  <si>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</si>
  <si>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</si>
  <si>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</si>
  <si>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</si>
  <si>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</si>
  <si>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</si>
  <si>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</si>
  <si>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</si>
  <si>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</si>
  <si>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</si>
  <si>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</si>
  <si>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</si>
  <si>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</si>
  <si>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</si>
  <si>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</si>
  <si>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</si>
  <si>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</si>
  <si>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</si>
  <si>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</si>
  <si>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</si>
  <si>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</si>
  <si>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</si>
  <si>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</si>
  <si>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</si>
  <si>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</si>
  <si>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</si>
  <si>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</si>
  <si>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</si>
  <si>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</si>
  <si>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</si>
  <si>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</si>
  <si>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</si>
  <si>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</si>
  <si>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</si>
  <si>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</si>
  <si>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</si>
  <si>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</si>
  <si>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</si>
  <si>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</si>
  <si>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</si>
  <si>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</si>
  <si>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</si>
  <si>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</si>
  <si>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</si>
  <si>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</si>
  <si>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</si>
  <si>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</si>
  <si>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</si>
  <si>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</si>
  <si>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</si>
  <si>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</si>
  <si>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</si>
  <si>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</si>
  <si>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</si>
  <si>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</si>
  <si>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</si>
  <si>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</si>
  <si>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</si>
  <si>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</si>
  <si>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</si>
  <si>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</si>
  <si>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</si>
  <si>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</si>
  <si>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</si>
  <si>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</si>
  <si>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</si>
  <si>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</si>
  <si>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</si>
  <si>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</si>
  <si>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</si>
  <si>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</si>
  <si>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</si>
  <si>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</si>
  <si>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</si>
  <si>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</si>
  <si>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</si>
  <si>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</si>
  <si>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</si>
  <si>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</si>
  <si>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</si>
  <si>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</si>
  <si>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</si>
  <si>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</si>
  <si>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</si>
  <si>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</si>
  <si>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</si>
  <si>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</si>
  <si>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</si>
  <si>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</si>
  <si>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</si>
  <si>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</si>
  <si>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</si>
  <si>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</si>
  <si>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</si>
  <si>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</si>
  <si>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</si>
  <si>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</si>
  <si>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</si>
  <si>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</si>
  <si>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</si>
  <si>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</si>
  <si>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</si>
  <si>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</si>
  <si>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</si>
  <si>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</si>
  <si>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</si>
  <si>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</si>
  <si>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</si>
  <si>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</si>
  <si>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</si>
  <si>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</si>
  <si>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</si>
  <si>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</si>
  <si>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</si>
  <si>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</si>
  <si>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</si>
  <si>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</si>
  <si>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</si>
  <si>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</si>
  <si>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</si>
  <si>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</si>
  <si>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</si>
  <si>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</si>
  <si>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</si>
  <si>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</si>
  <si>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</si>
  <si>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</si>
  <si>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</si>
  <si>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</si>
  <si>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</si>
  <si>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</si>
  <si>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</si>
  <si>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</si>
  <si>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</si>
  <si>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</si>
  <si>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</si>
  <si>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</si>
  <si>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</si>
  <si>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</si>
  <si>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</si>
  <si>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</si>
  <si>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</si>
  <si>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</si>
  <si>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</si>
  <si>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</si>
  <si>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</si>
  <si>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</si>
  <si>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</si>
  <si>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</si>
  <si>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</si>
  <si>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</si>
  <si>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</si>
  <si>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</si>
  <si>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</si>
  <si>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</si>
  <si>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</si>
  <si>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</si>
  <si>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</si>
  <si>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</si>
  <si>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</si>
  <si>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</si>
  <si>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</si>
  <si>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</si>
  <si>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</si>
  <si>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</si>
  <si>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</si>
  <si>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</si>
  <si>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</si>
  <si>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</si>
  <si>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</si>
  <si>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</si>
  <si>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</si>
  <si>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</si>
  <si>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</si>
  <si>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</si>
  <si>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</si>
  <si>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</si>
  <si>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</si>
  <si>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</si>
  <si>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</si>
  <si>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</si>
  <si>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</si>
  <si>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</si>
  <si>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</si>
  <si>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</si>
  <si>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</si>
  <si>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</si>
  <si>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</si>
  <si>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</si>
  <si>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</si>
  <si>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</si>
  <si>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</si>
  <si>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</si>
  <si>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</si>
  <si>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</si>
  <si>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</si>
  <si>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</si>
  <si>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</si>
  <si>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</si>
  <si>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</si>
  <si>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</si>
  <si>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</si>
  <si>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</si>
  <si>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</si>
  <si>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</si>
  <si>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</si>
  <si>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</si>
  <si>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</si>
  <si>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</si>
  <si>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</si>
  <si>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</si>
  <si>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</si>
  <si>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</si>
  <si>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</si>
  <si>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</si>
  <si>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</si>
  <si>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</si>
  <si>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</si>
  <si>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</si>
  <si>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</si>
  <si>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</si>
  <si>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</si>
  <si>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</si>
  <si>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</si>
  <si>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</si>
  <si>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</si>
  <si>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</si>
  <si>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</si>
  <si>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</si>
  <si>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</si>
  <si>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</si>
  <si>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</si>
  <si>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</si>
  <si>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</si>
  <si>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</si>
  <si>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</si>
  <si>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</si>
  <si>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</si>
  <si>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</si>
  <si>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</si>
  <si>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</si>
  <si>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</si>
  <si>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</si>
  <si>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</si>
  <si>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</si>
  <si>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</si>
  <si>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</si>
  <si>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</si>
  <si>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</si>
  <si>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</si>
  <si>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</si>
  <si>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</si>
  <si>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</si>
  <si>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</si>
  <si>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</si>
  <si>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</si>
  <si>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</si>
  <si>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</si>
  <si>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</si>
  <si>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</si>
  <si>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</si>
  <si>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</si>
  <si>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</si>
  <si>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</si>
  <si>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</si>
  <si>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</si>
  <si>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</si>
  <si>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</si>
  <si>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</si>
  <si>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</si>
  <si>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</si>
  <si>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</si>
  <si>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</si>
  <si>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</si>
  <si>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</si>
  <si>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</si>
  <si>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</si>
  <si>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</si>
  <si>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</si>
  <si>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</si>
  <si>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</si>
  <si>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</si>
  <si>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</si>
  <si>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</si>
  <si>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</si>
  <si>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</si>
  <si>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</si>
  <si>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</si>
  <si>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</si>
  <si>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</si>
  <si>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</si>
  <si>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</si>
  <si>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</si>
  <si>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</si>
  <si>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</si>
  <si>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</si>
  <si>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</si>
  <si>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</si>
  <si>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</si>
  <si>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</si>
  <si>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</si>
  <si>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</si>
  <si>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</si>
  <si>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</si>
  <si>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</si>
  <si>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</si>
  <si>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</si>
  <si>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</si>
  <si>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</si>
  <si>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</si>
  <si>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</si>
  <si>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</si>
  <si>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</si>
  <si>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</si>
  <si>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</si>
  <si>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</si>
  <si>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</si>
  <si>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</si>
  <si>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</si>
  <si>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</si>
  <si>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</si>
  <si>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</si>
  <si>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</si>
  <si>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</si>
  <si>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</si>
  <si>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</si>
  <si>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</si>
  <si>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</si>
  <si>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</si>
  <si>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</si>
  <si>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</si>
  <si>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</si>
  <si>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</si>
  <si>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</si>
  <si>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</si>
  <si>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</si>
  <si>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</si>
  <si>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</si>
  <si>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</si>
  <si>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</si>
  <si>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</si>
  <si>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</si>
  <si>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</si>
  <si>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</si>
  <si>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</si>
  <si>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</si>
  <si>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</si>
  <si>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</si>
  <si>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</si>
  <si>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</si>
  <si>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</si>
  <si>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</si>
  <si>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</si>
  <si>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</si>
  <si>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</si>
  <si>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</si>
  <si>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</si>
  <si>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</si>
  <si>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</si>
  <si>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</si>
  <si>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</si>
  <si>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</si>
  <si>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</si>
  <si>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</si>
  <si>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</si>
  <si>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</si>
  <si>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</si>
  <si>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</si>
  <si>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</si>
  <si>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</si>
  <si>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</si>
  <si>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</si>
  <si>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</si>
  <si>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</si>
  <si>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</si>
  <si>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</si>
  <si>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</si>
  <si>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</si>
  <si>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</si>
  <si>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</si>
  <si>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</si>
  <si>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</si>
  <si>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</si>
  <si>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</si>
  <si>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</si>
  <si>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</si>
  <si>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</si>
  <si>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</si>
  <si>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</si>
  <si>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</si>
  <si>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</si>
  <si>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</si>
  <si>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</si>
  <si>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</si>
  <si>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</si>
  <si>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</si>
  <si>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</si>
  <si>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</si>
  <si>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</si>
  <si>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</si>
  <si>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</si>
  <si>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</si>
  <si>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</si>
  <si>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</si>
  <si>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</si>
  <si>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</si>
  <si>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</si>
  <si>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</si>
  <si>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</si>
  <si>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</si>
  <si>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</si>
  <si>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</si>
  <si>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</si>
  <si>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</si>
  <si>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</si>
  <si>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</si>
  <si>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</si>
  <si>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</si>
  <si>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</si>
  <si>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</si>
  <si>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</si>
  <si>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</si>
  <si>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</si>
  <si>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</si>
  <si>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</si>
  <si>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</si>
  <si>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</si>
  <si>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</si>
  <si>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</si>
  <si>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</si>
  <si>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</si>
  <si>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</si>
  <si>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</si>
  <si>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</si>
  <si>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</si>
  <si>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</si>
  <si>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</si>
  <si>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</si>
  <si>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</si>
  <si>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</si>
  <si>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</si>
  <si>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</si>
  <si>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</si>
  <si>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</si>
  <si>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</si>
  <si>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</si>
  <si>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</si>
  <si>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</si>
  <si>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</si>
  <si>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</si>
  <si>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</si>
  <si>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</si>
  <si>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</si>
  <si>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</si>
  <si>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</si>
  <si>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</si>
  <si>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</si>
  <si>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</si>
  <si>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</si>
  <si>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</si>
  <si>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</si>
  <si>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</si>
  <si>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</si>
  <si>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</si>
  <si>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</si>
  <si>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</si>
  <si>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</si>
  <si>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</si>
  <si>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</si>
  <si>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</si>
  <si>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</si>
  <si>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</si>
  <si>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</si>
  <si>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</si>
  <si>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</si>
  <si>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</si>
  <si>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</si>
  <si>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</si>
  <si>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</si>
  <si>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</si>
  <si>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</si>
  <si>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</si>
  <si>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</si>
  <si>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</si>
  <si>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</si>
  <si>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</si>
  <si>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</si>
  <si>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</si>
  <si>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</si>
  <si>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</si>
  <si>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</si>
  <si>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</si>
  <si>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</si>
  <si>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</si>
  <si>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</si>
  <si>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</si>
  <si>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</si>
  <si>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</si>
  <si>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</si>
  <si>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</si>
  <si>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</si>
  <si>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</si>
  <si>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</si>
  <si>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</si>
  <si>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</si>
  <si>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</si>
  <si>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</si>
  <si>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</si>
  <si>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</si>
  <si>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</si>
  <si>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</si>
  <si>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</si>
  <si>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</si>
  <si>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</si>
  <si>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</si>
  <si>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</si>
  <si>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</si>
  <si>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</si>
  <si>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</si>
  <si>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</si>
  <si>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</si>
  <si>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</si>
  <si>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</si>
  <si>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</si>
  <si>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</si>
  <si>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</si>
  <si>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</si>
  <si>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</si>
  <si>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</si>
  <si>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</si>
  <si>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</si>
  <si>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</si>
  <si>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</si>
  <si>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</si>
  <si>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</si>
  <si>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</si>
  <si>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</si>
  <si>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</si>
  <si>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</si>
  <si>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</si>
  <si>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</si>
  <si>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</si>
  <si>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</si>
  <si>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</si>
  <si>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</si>
  <si>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</si>
  <si>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</si>
  <si>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</si>
  <si>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</si>
  <si>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</si>
  <si>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</si>
  <si>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</si>
  <si>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</si>
  <si>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</si>
  <si>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</si>
  <si>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</si>
  <si>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</si>
  <si>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</si>
  <si>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</si>
  <si>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</si>
  <si>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</si>
  <si>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</si>
  <si>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</si>
  <si>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</si>
  <si>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</si>
  <si>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</si>
  <si>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</si>
  <si>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</si>
  <si>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</si>
  <si>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</si>
  <si>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</si>
  <si>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</si>
  <si>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</si>
  <si>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</si>
  <si>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</si>
  <si>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</si>
  <si>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</si>
  <si>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</si>
  <si>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</si>
  <si>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</si>
  <si>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</si>
  <si>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</si>
  <si>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</si>
  <si>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</si>
  <si>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</si>
  <si>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</si>
  <si>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</si>
  <si>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</si>
  <si>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</si>
  <si>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</si>
  <si>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</si>
  <si>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</si>
  <si>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</si>
  <si>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</si>
  <si>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</si>
  <si>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</si>
  <si>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</si>
  <si>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</si>
  <si>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</si>
  <si>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</si>
  <si>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</si>
  <si>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</si>
  <si>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</si>
  <si>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</si>
  <si>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</si>
  <si>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</si>
  <si>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</si>
  <si>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</si>
  <si>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</si>
  <si>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</si>
  <si>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</si>
  <si>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</si>
  <si>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</si>
  <si>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</si>
  <si>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</si>
  <si>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</si>
  <si>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</si>
  <si>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</si>
  <si>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</si>
  <si>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</si>
  <si>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</si>
  <si>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</si>
  <si>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</si>
  <si>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</si>
  <si>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</si>
  <si>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</si>
  <si>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</si>
  <si>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</si>
  <si>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</si>
  <si>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</si>
  <si>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</si>
  <si>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</si>
  <si>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</si>
  <si>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</si>
  <si>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</si>
  <si>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</si>
  <si>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</si>
  <si>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</si>
  <si>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</si>
  <si>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</si>
  <si>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</si>
  <si>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</si>
  <si>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</si>
  <si>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</si>
  <si>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</si>
  <si>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</si>
  <si>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</si>
  <si>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</si>
  <si>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</si>
  <si>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</si>
  <si>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</si>
  <si>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</si>
  <si>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</si>
  <si>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</si>
  <si>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</si>
  <si>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</si>
  <si>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</si>
  <si>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</si>
  <si>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</si>
  <si>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</si>
  <si>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</si>
  <si>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</si>
  <si>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</si>
  <si>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</si>
  <si>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</si>
  <si>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</si>
  <si>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</si>
  <si>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</si>
  <si>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</si>
  <si>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</si>
  <si>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</si>
  <si>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</si>
  <si>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</si>
  <si>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</si>
  <si>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</si>
  <si>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</si>
  <si>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</si>
  <si>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</si>
  <si>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</si>
  <si>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</si>
  <si>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</si>
  <si>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</si>
  <si>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</si>
  <si>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</si>
  <si>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</si>
  <si>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</si>
  <si>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</si>
  <si>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</si>
  <si>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</si>
  <si>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</si>
  <si>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</si>
  <si>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</si>
  <si>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</si>
  <si>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</si>
  <si>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</si>
  <si>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</si>
  <si>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</si>
  <si>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</si>
  <si>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</si>
  <si>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</si>
  <si>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</si>
  <si>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</si>
  <si>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</si>
  <si>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</si>
  <si>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</si>
  <si>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</si>
  <si>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</si>
  <si>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</si>
  <si>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</si>
  <si>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</si>
  <si>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</si>
  <si>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</si>
  <si>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</si>
  <si>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</si>
  <si>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</si>
  <si>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</si>
  <si>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</si>
  <si>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</si>
  <si>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</si>
  <si>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</si>
  <si>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</si>
  <si>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</si>
  <si>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</si>
  <si>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</si>
  <si>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</si>
  <si>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</si>
  <si>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</si>
  <si>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</si>
  <si>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</si>
  <si>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</si>
  <si>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</si>
  <si>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</si>
  <si>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</si>
  <si>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</si>
  <si>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</si>
  <si>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</si>
  <si>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</si>
  <si>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</si>
  <si>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</si>
  <si>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</si>
  <si>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</si>
  <si>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</si>
  <si>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</si>
  <si>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</si>
  <si>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</si>
  <si>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</si>
  <si>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</si>
  <si>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</si>
  <si>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</si>
  <si>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</si>
  <si>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</si>
  <si>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</si>
  <si>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</si>
  <si>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</si>
  <si>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</si>
  <si>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</si>
  <si>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</si>
  <si>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</si>
  <si>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</si>
  <si>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</si>
  <si>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</si>
  <si>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</si>
  <si>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</si>
  <si>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</si>
  <si>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</si>
  <si>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</si>
  <si>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</si>
  <si>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</si>
  <si>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</si>
  <si>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</si>
  <si>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</si>
  <si>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</si>
  <si>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</si>
  <si>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</si>
  <si>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</si>
  <si>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</si>
  <si>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</si>
  <si>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</si>
  <si>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</si>
  <si>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</si>
  <si>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</si>
  <si>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</si>
  <si>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</si>
  <si>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</si>
  <si>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</si>
  <si>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</si>
  <si>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</si>
  <si>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</si>
  <si>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</si>
  <si>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</si>
  <si>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</si>
  <si>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</si>
  <si>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</si>
  <si>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</si>
  <si>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</si>
  <si>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</si>
  <si>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</si>
  <si>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</si>
  <si>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</si>
  <si>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</si>
  <si>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</si>
  <si>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</si>
  <si>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</si>
  <si>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</si>
  <si>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</si>
  <si>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</si>
  <si>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</si>
  <si>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</si>
  <si>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</si>
  <si>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</si>
  <si>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</si>
  <si>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</si>
  <si>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</si>
  <si>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</si>
  <si>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</si>
  <si>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</si>
  <si>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</si>
  <si>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</si>
  <si>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</si>
  <si>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</si>
  <si>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</si>
  <si>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</si>
  <si>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</si>
  <si>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</si>
  <si>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</si>
  <si>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</si>
  <si>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</si>
  <si>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</si>
  <si>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</si>
  <si>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</si>
  <si>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</si>
  <si>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</si>
  <si>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</si>
  <si>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</si>
  <si>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</si>
  <si>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</si>
  <si>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</si>
  <si>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</si>
  <si>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</si>
  <si>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</si>
  <si>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</si>
  <si>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</si>
  <si>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</si>
  <si>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</si>
  <si>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</si>
  <si>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</si>
  <si>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</si>
  <si>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</si>
  <si>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</si>
  <si>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</si>
  <si>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</si>
  <si>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</si>
  <si>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</si>
  <si>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</si>
  <si>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</si>
  <si>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</si>
  <si>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</si>
  <si>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</si>
  <si>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</si>
  <si>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</si>
  <si>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</si>
  <si>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</si>
  <si>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</si>
  <si>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</si>
  <si>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</si>
  <si>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</si>
  <si>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</si>
  <si>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</si>
  <si>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</si>
  <si>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</si>
  <si>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</si>
  <si>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</si>
  <si>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</si>
  <si>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</si>
  <si>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</si>
  <si>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</si>
  <si>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</si>
  <si>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</si>
  <si>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</si>
  <si>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</si>
  <si>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</si>
  <si>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</si>
  <si>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</si>
  <si>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</si>
  <si>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</si>
  <si>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</si>
  <si>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</si>
  <si>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</si>
  <si>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</si>
  <si>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</si>
  <si>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</si>
  <si>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</si>
  <si>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</si>
  <si>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</si>
  <si>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</si>
  <si>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</si>
  <si>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</si>
  <si>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</si>
  <si>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</si>
  <si>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</si>
  <si>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</si>
  <si>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</si>
  <si>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</si>
  <si>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</si>
  <si>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</si>
  <si>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</si>
  <si>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</si>
  <si>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</si>
  <si>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</si>
  <si>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</si>
  <si>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</si>
  <si>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</si>
  <si>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</si>
  <si>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</si>
  <si>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</si>
  <si>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</si>
  <si>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</si>
  <si>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</si>
  <si>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</si>
  <si>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</si>
  <si>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</si>
  <si>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</si>
  <si>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</si>
  <si>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</si>
  <si>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</si>
  <si>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</si>
  <si>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</si>
  <si>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</si>
  <si>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</si>
  <si>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</si>
  <si>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</si>
  <si>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</si>
  <si>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</si>
  <si>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</si>
  <si>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</si>
  <si>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</si>
  <si>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</si>
  <si>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</si>
  <si>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</si>
  <si>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</si>
  <si>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</si>
  <si>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</si>
  <si>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</si>
  <si>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</si>
  <si>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</si>
  <si>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</si>
  <si>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</si>
  <si>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</si>
  <si>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</si>
  <si>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</si>
  <si>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</si>
  <si>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</si>
  <si>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</si>
  <si>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</si>
  <si>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</si>
  <si>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</si>
  <si>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</si>
  <si>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</si>
  <si>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</si>
  <si>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</si>
  <si>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</si>
  <si>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</si>
  <si>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</si>
  <si>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</si>
  <si>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</si>
  <si>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</si>
  <si>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</si>
  <si>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</si>
  <si>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</si>
  <si>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</si>
  <si>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</si>
  <si>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</si>
  <si>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</si>
  <si>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</si>
  <si>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</si>
  <si>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</si>
  <si>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</si>
  <si>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</si>
  <si>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</si>
  <si>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</si>
  <si>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</si>
  <si>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</si>
  <si>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</si>
  <si>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</si>
  <si>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</si>
  <si>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</si>
  <si>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</si>
  <si>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</si>
  <si>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</si>
  <si>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</si>
  <si>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</si>
  <si>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</si>
  <si>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</si>
  <si>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</si>
  <si>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</si>
  <si>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</si>
  <si>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</si>
  <si>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</si>
  <si>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</si>
  <si>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</si>
  <si>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</si>
  <si>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</si>
  <si>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</si>
  <si>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</si>
  <si>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</si>
  <si>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</si>
  <si>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</si>
  <si>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</si>
  <si>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</si>
  <si>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</si>
  <si>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</si>
  <si>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</si>
  <si>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</si>
  <si>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</si>
  <si>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</si>
  <si>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</si>
  <si>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</si>
  <si>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</si>
  <si>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</si>
  <si>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</si>
  <si>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</si>
  <si>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</si>
  <si>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</si>
  <si>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</si>
  <si>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</si>
  <si>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</si>
  <si>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</si>
  <si>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</si>
  <si>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</si>
  <si>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</si>
  <si>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</si>
  <si>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</si>
  <si>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</si>
  <si>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</si>
  <si>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</si>
  <si>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</si>
  <si>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</si>
  <si>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</si>
  <si>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</si>
  <si>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</si>
  <si>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</si>
  <si>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</si>
  <si>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</si>
  <si>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</si>
  <si>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</si>
  <si>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</si>
  <si>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</si>
  <si>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</si>
  <si>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</si>
  <si>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</si>
  <si>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</si>
  <si>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</si>
  <si>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</si>
  <si>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</si>
  <si>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</si>
  <si>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</si>
  <si>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</si>
  <si>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</si>
  <si>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</si>
  <si>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</si>
  <si>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</si>
  <si>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</si>
  <si>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</si>
  <si>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</si>
  <si>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</si>
  <si>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</si>
  <si>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</si>
  <si>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</si>
  <si>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</si>
  <si>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</si>
  <si>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</si>
  <si>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</si>
  <si>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</si>
  <si>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</si>
  <si>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</si>
  <si>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</si>
  <si>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</si>
  <si>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</si>
  <si>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</si>
  <si>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</si>
  <si>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</si>
  <si>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</si>
  <si>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</si>
  <si>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</si>
  <si>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</si>
  <si>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</si>
  <si>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</si>
  <si>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</si>
  <si>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</si>
  <si>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</si>
  <si>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</si>
  <si>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</si>
  <si>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</si>
  <si>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</si>
  <si>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</si>
  <si>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</si>
  <si>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</si>
  <si>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</si>
  <si>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</si>
  <si>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</si>
  <si>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</si>
  <si>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</si>
  <si>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</si>
  <si>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</si>
  <si>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</si>
  <si>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</si>
  <si>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</si>
  <si>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</si>
  <si>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</si>
  <si>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</si>
  <si>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</si>
  <si>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</si>
  <si>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</si>
  <si>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</si>
  <si>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</si>
  <si>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</si>
  <si>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</si>
  <si>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</si>
  <si>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</si>
  <si>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</si>
  <si>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</si>
  <si>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</si>
  <si>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</si>
  <si>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</si>
  <si>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</si>
  <si>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</si>
  <si>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</si>
  <si>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</si>
  <si>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</si>
  <si>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</si>
  <si>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</si>
  <si>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</si>
  <si>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</si>
  <si>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</si>
  <si>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</si>
  <si>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</si>
  <si>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</si>
  <si>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</si>
  <si>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</si>
  <si>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</si>
  <si>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</si>
  <si>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</si>
  <si>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</si>
  <si>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</si>
  <si>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</si>
  <si>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</si>
  <si>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</si>
  <si>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</si>
  <si>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</si>
  <si>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</si>
  <si>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</si>
  <si>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</si>
  <si>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</si>
  <si>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</si>
  <si>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</si>
  <si>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</si>
  <si>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</si>
  <si>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</si>
  <si>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</si>
  <si>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</si>
  <si>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</si>
  <si>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</si>
  <si>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</si>
  <si>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</si>
  <si>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</si>
  <si>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</si>
  <si>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</si>
  <si>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</si>
  <si>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</si>
  <si>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</si>
  <si>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</si>
  <si>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</si>
  <si>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</si>
  <si>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</si>
  <si>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</si>
  <si>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</si>
  <si>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</si>
  <si>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</si>
  <si>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</si>
  <si>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</si>
  <si>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</si>
  <si>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</si>
  <si>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</si>
  <si>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</si>
  <si>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</si>
  <si>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</si>
  <si>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</si>
  <si>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</si>
  <si>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</si>
  <si>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</si>
  <si>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</si>
  <si>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</si>
  <si>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</si>
  <si>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</si>
  <si>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</si>
  <si>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</si>
  <si>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</si>
  <si>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</si>
  <si>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</si>
  <si>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</si>
  <si>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</si>
  <si>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</si>
  <si>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</si>
  <si>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</si>
  <si>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</si>
  <si>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</si>
  <si>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</si>
  <si>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</si>
  <si>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</si>
  <si>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</si>
  <si>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</si>
  <si>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</si>
  <si>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</si>
  <si>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</si>
  <si>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</si>
  <si>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</si>
  <si>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</si>
  <si>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</si>
  <si>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</si>
  <si>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</si>
  <si>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</si>
  <si>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</si>
  <si>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</si>
  <si>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</si>
  <si>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</si>
  <si>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</si>
  <si>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</si>
  <si>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</si>
  <si>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</si>
  <si>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</si>
  <si>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</si>
  <si>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</si>
  <si>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</si>
  <si>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</si>
  <si>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</si>
  <si>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</si>
  <si>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</si>
  <si>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</si>
  <si>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</si>
  <si>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</si>
  <si>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</si>
  <si>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</si>
  <si>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</si>
  <si>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</si>
  <si>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</si>
  <si>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</si>
  <si>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</si>
  <si>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</si>
  <si>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</si>
  <si>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</si>
  <si>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</si>
  <si>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</si>
  <si>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</si>
  <si>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</si>
  <si>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</si>
  <si>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</si>
  <si>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</si>
  <si>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</si>
  <si>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</si>
  <si>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</si>
  <si>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</si>
  <si>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</si>
  <si>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</si>
  <si>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</si>
  <si>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</si>
  <si>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</si>
  <si>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</si>
  <si>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</si>
  <si>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</si>
  <si>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</si>
  <si>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</si>
  <si>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</si>
  <si>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</si>
  <si>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</si>
  <si>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</si>
  <si>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</si>
  <si>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</si>
  <si>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</si>
  <si>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</si>
  <si>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</si>
  <si>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</si>
  <si>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</si>
  <si>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</si>
  <si>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</si>
  <si>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</si>
  <si>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</si>
  <si>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</si>
  <si>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</si>
  <si>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</si>
  <si>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</si>
  <si>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</si>
  <si>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</si>
  <si>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</si>
  <si>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</si>
  <si>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</si>
  <si>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</si>
  <si>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</si>
  <si>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</si>
  <si>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</si>
  <si>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</si>
  <si>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</si>
  <si>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</si>
  <si>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</si>
  <si>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</si>
  <si>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</si>
  <si>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</si>
  <si>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</si>
  <si>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</si>
  <si>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</si>
  <si>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</si>
  <si>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</si>
  <si>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</si>
  <si>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</si>
  <si>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</si>
  <si>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</si>
  <si>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</si>
  <si>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</si>
  <si>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</si>
  <si>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</si>
  <si>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</si>
  <si>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</si>
  <si>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</si>
  <si>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</si>
  <si>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</si>
  <si>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</si>
  <si>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</si>
  <si>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</si>
  <si>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</si>
  <si>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</si>
  <si>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</si>
  <si>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</si>
  <si>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</si>
  <si>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</si>
  <si>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</si>
  <si>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</si>
  <si>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</si>
  <si>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</si>
  <si>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</si>
  <si>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</si>
  <si>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</si>
  <si>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</si>
  <si>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</si>
  <si>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</si>
  <si>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</si>
  <si>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</si>
  <si>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</si>
  <si>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</si>
  <si>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</si>
  <si>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</si>
  <si>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</si>
  <si>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</si>
  <si>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</si>
  <si>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</si>
  <si>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</si>
  <si>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</si>
  <si>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</si>
  <si>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</si>
  <si>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</si>
  <si>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</si>
  <si>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</si>
  <si>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</si>
  <si>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</si>
  <si>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</si>
  <si>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</si>
  <si>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</si>
  <si>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</si>
  <si>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</si>
  <si>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</si>
  <si>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</si>
  <si>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</si>
  <si>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</si>
  <si>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</si>
  <si>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</si>
  <si>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</si>
  <si>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</si>
  <si>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</si>
  <si>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</si>
  <si>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</si>
  <si>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</si>
  <si>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</si>
  <si>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</si>
  <si>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</si>
  <si>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</si>
  <si>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</si>
  <si>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</si>
  <si>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</si>
  <si>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</si>
  <si>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</si>
  <si>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</si>
  <si>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</si>
  <si>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</si>
  <si>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</si>
  <si>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</si>
  <si>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</si>
  <si>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</si>
  <si>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</si>
  <si>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</si>
  <si>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</si>
  <si>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</si>
  <si>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</si>
  <si>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</si>
  <si>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</si>
  <si>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</si>
  <si>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</si>
  <si>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</si>
  <si>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</si>
  <si>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</si>
  <si>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</si>
  <si>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</si>
  <si>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</si>
  <si>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</si>
  <si>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</si>
  <si>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</si>
  <si>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</si>
  <si>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</si>
  <si>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</si>
  <si>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</si>
  <si>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</si>
  <si>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</si>
  <si>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</si>
  <si>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</si>
  <si>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</si>
  <si>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</si>
  <si>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</si>
  <si>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</si>
  <si>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</si>
  <si>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</si>
  <si>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</si>
  <si>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</si>
  <si>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</si>
  <si>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</si>
  <si>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</si>
  <si>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</si>
  <si>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</si>
  <si>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</si>
  <si>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</si>
  <si>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</si>
  <si>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</si>
  <si>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</si>
  <si>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</si>
  <si>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</si>
  <si>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</si>
  <si>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</si>
  <si>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</si>
  <si>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</si>
  <si>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</si>
  <si>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</si>
  <si>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</si>
  <si>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</si>
  <si>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</si>
  <si>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</si>
  <si>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</si>
  <si>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</si>
  <si>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</si>
  <si>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</si>
  <si>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</si>
  <si>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</si>
  <si>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</si>
  <si>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</si>
  <si>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</si>
  <si>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</si>
  <si>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</si>
  <si>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</si>
  <si>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</si>
  <si>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</si>
  <si>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</si>
  <si>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</si>
  <si>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</si>
  <si>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</si>
  <si>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</si>
  <si>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</si>
  <si>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</si>
  <si>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</si>
  <si>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</si>
  <si>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</si>
  <si>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</si>
  <si>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</si>
  <si>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</si>
  <si>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</si>
  <si>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</si>
  <si>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</si>
  <si>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</si>
  <si>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</si>
  <si>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</si>
  <si>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</si>
  <si>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</si>
  <si>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</si>
  <si>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</si>
  <si>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</si>
  <si>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</si>
  <si>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</si>
  <si>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</si>
  <si>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</si>
  <si>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</si>
  <si>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</si>
  <si>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</si>
  <si>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</si>
  <si>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</si>
  <si>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</si>
  <si>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</si>
  <si>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</si>
  <si>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</si>
  <si>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</si>
  <si>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</si>
  <si>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</si>
  <si>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</si>
  <si>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</si>
  <si>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</si>
  <si>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</si>
  <si>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</si>
  <si>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</si>
  <si>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</si>
  <si>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</si>
  <si>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</si>
  <si>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</si>
  <si>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</si>
  <si>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</si>
  <si>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</si>
  <si>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</si>
  <si>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</si>
  <si>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</si>
  <si>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</si>
  <si>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</si>
  <si>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</si>
  <si>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</si>
  <si>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</si>
  <si>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</si>
  <si>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</si>
  <si>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</si>
  <si>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</si>
  <si>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</si>
  <si>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</si>
  <si>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</si>
  <si>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</si>
  <si>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</si>
  <si>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</si>
  <si>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</si>
  <si>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</si>
  <si>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</si>
  <si>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</si>
  <si>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</si>
  <si>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</si>
  <si>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</si>
  <si>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</si>
  <si>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</si>
  <si>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</si>
  <si>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</si>
  <si>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</si>
  <si>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</si>
  <si>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</si>
  <si>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</si>
  <si>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</si>
  <si>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</si>
  <si>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</si>
  <si>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</si>
  <si>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</si>
  <si>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</si>
  <si>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</si>
  <si>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</si>
  <si>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</si>
  <si>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</si>
  <si>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</si>
  <si>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</si>
  <si>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</si>
  <si>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</si>
  <si>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</si>
  <si>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</si>
  <si>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</si>
  <si>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</si>
  <si>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</si>
  <si>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</si>
  <si>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</si>
  <si>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</si>
  <si>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</si>
  <si>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</si>
  <si>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</si>
  <si>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</si>
  <si>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</si>
  <si>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</si>
  <si>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</si>
  <si>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</si>
  <si>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</si>
  <si>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</si>
  <si>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</si>
  <si>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</si>
  <si>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</si>
  <si>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</si>
  <si>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</si>
  <si>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</si>
  <si>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</si>
  <si>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</si>
  <si>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</si>
  <si>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</si>
  <si>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</si>
  <si>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</si>
  <si>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</si>
  <si>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</si>
  <si>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</si>
  <si>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</si>
  <si>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</si>
  <si>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</si>
  <si>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</si>
  <si>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</si>
  <si>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</si>
  <si>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</si>
  <si>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</si>
  <si>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</si>
  <si>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</si>
  <si>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</si>
  <si>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</si>
  <si>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</si>
  <si>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</si>
  <si>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</si>
  <si>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</si>
  <si>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</si>
  <si>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</si>
  <si>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</si>
  <si>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</si>
  <si>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</si>
  <si>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</si>
  <si>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</si>
  <si>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</si>
  <si>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</si>
  <si>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</si>
  <si>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</si>
  <si>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</si>
  <si>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</si>
  <si>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</si>
  <si>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</si>
  <si>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</si>
  <si>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</si>
  <si>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</si>
  <si>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</si>
  <si>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</si>
  <si>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</si>
  <si>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</si>
  <si>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</si>
  <si>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</si>
  <si>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</si>
  <si>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</si>
  <si>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</si>
  <si>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</si>
  <si>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</si>
  <si>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</si>
  <si>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</si>
  <si>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</si>
  <si>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</si>
  <si>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</si>
  <si>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</si>
  <si>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</si>
  <si>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</si>
  <si>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</si>
  <si>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</si>
  <si>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</si>
  <si>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</si>
  <si>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</si>
  <si>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</si>
  <si>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</si>
  <si>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</si>
  <si>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</si>
  <si>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</si>
  <si>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</si>
  <si>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</si>
  <si>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</si>
  <si>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</si>
  <si>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</si>
  <si>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</si>
  <si>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</si>
  <si>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</si>
  <si>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</si>
  <si>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</si>
  <si>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</si>
  <si>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</si>
  <si>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</si>
  <si>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</si>
  <si>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</si>
  <si>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</si>
  <si>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</si>
  <si>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</si>
  <si>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</si>
  <si>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</si>
  <si>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</si>
  <si>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</si>
  <si>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</si>
  <si>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</si>
  <si>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</si>
  <si>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</si>
  <si>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</si>
  <si>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</si>
  <si>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</si>
  <si>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</si>
  <si>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</si>
  <si>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</si>
  <si>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</si>
  <si>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</si>
  <si>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</si>
  <si>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</si>
  <si>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</si>
  <si>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</si>
  <si>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</si>
  <si>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</si>
  <si>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</si>
  <si>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</si>
  <si>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</si>
  <si>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</si>
  <si>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</si>
  <si>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</si>
  <si>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</si>
  <si>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</si>
  <si>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</si>
  <si>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</si>
  <si>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</si>
  <si>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</si>
  <si>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</si>
  <si>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</si>
  <si>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</si>
  <si>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</si>
  <si>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</si>
  <si>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</si>
  <si>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</si>
  <si>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</si>
  <si>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</si>
  <si>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</si>
  <si>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</si>
  <si>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</si>
  <si>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</si>
  <si>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</si>
  <si>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</si>
  <si>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</si>
  <si>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</si>
  <si>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</si>
  <si>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</si>
  <si>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</si>
  <si>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</si>
  <si>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</si>
  <si>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</si>
  <si>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</si>
  <si>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</si>
  <si>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</si>
  <si>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</si>
  <si>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</si>
  <si>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</si>
  <si>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</si>
  <si>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</si>
  <si>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</si>
  <si>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</si>
  <si>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</si>
  <si>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</si>
  <si>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</si>
  <si>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</si>
  <si>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</si>
  <si>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</si>
  <si>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</si>
  <si>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</si>
  <si>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</si>
  <si>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</si>
  <si>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</si>
  <si>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</si>
  <si>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</si>
  <si>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</si>
  <si>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</si>
  <si>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</si>
  <si>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</si>
  <si>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</si>
  <si>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</si>
  <si>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</si>
  <si>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</si>
  <si>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</si>
  <si>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</si>
  <si>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</si>
  <si>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</si>
  <si>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</si>
  <si>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</si>
  <si>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</si>
  <si>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</si>
  <si>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</si>
  <si>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</si>
  <si>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</si>
  <si>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</si>
  <si>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</si>
  <si>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</si>
  <si>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</si>
  <si>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</si>
  <si>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</si>
  <si>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</si>
  <si>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</si>
  <si>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</si>
  <si>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</si>
  <si>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</si>
  <si>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</si>
  <si>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</si>
  <si>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</si>
  <si>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</si>
  <si>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</si>
  <si>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</si>
  <si>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</si>
  <si>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</si>
  <si>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</si>
  <si>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</si>
  <si>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</si>
  <si>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</si>
  <si>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</si>
  <si>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</si>
  <si>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</si>
  <si>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</si>
  <si>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</si>
  <si>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</si>
  <si>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</si>
  <si>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</si>
  <si>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</si>
  <si>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</si>
  <si>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</si>
  <si>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</si>
  <si>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</si>
  <si>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</si>
  <si>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</si>
  <si>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</si>
  <si>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</si>
  <si>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</si>
  <si>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</si>
  <si>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</si>
  <si>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</si>
  <si>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</si>
  <si>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</si>
  <si>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</si>
  <si>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</si>
  <si>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</si>
  <si>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</si>
  <si>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</si>
  <si>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</si>
  <si>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</si>
  <si>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</si>
  <si>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</si>
  <si>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</si>
  <si>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</si>
  <si>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</si>
  <si>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</si>
  <si>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</si>
  <si>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</si>
  <si>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</si>
  <si>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</si>
  <si>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</si>
  <si>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</si>
  <si>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</si>
  <si>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</si>
  <si>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</si>
  <si>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</si>
  <si>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</si>
  <si>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</si>
  <si>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</si>
  <si>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</si>
  <si>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</si>
  <si>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</si>
  <si>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</si>
  <si>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</si>
  <si>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</si>
  <si>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</si>
  <si>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</si>
  <si>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</si>
  <si>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</si>
  <si>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</si>
  <si>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</si>
  <si>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</si>
  <si>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</si>
  <si>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</si>
  <si>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</si>
  <si>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</si>
  <si>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</si>
  <si>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</si>
  <si>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</si>
  <si>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</si>
  <si>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</si>
  <si>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</si>
  <si>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</si>
  <si>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</si>
  <si>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</si>
  <si>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</si>
  <si>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</si>
  <si>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</si>
  <si>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</si>
  <si>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</si>
  <si>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</si>
  <si>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</si>
  <si>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</si>
  <si>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</si>
  <si>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</si>
  <si>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</si>
  <si>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</si>
  <si>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</si>
  <si>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</si>
  <si>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</si>
  <si>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</si>
  <si>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</si>
  <si>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</si>
  <si>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</si>
  <si>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</si>
  <si>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</si>
  <si>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</si>
  <si>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</si>
  <si>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</si>
  <si>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</si>
  <si>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</si>
  <si>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</si>
  <si>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</si>
  <si>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</si>
  <si>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</si>
  <si>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</si>
  <si>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</si>
  <si>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</si>
  <si>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</si>
  <si>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</si>
  <si>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</si>
  <si>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</si>
  <si>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</si>
  <si>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</si>
  <si>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</si>
  <si>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</si>
  <si>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</si>
  <si>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</si>
  <si>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</si>
  <si>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</si>
  <si>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</si>
  <si>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</si>
  <si>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</si>
  <si>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</si>
  <si>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</si>
  <si>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</si>
  <si>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</si>
  <si>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</si>
  <si>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</si>
  <si>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</si>
  <si>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</si>
  <si>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</si>
  <si>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</si>
  <si>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</si>
  <si>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</si>
  <si>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</si>
  <si>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</si>
  <si>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</si>
  <si>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</si>
  <si>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</si>
  <si>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</si>
  <si>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</si>
  <si>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</si>
  <si>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</si>
  <si>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</si>
  <si>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</si>
  <si>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</si>
  <si>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</si>
  <si>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</si>
  <si>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</si>
  <si>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</si>
  <si>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</si>
  <si>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</si>
  <si>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</si>
  <si>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</si>
  <si>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</si>
  <si>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</si>
  <si>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</si>
  <si>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</si>
  <si>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</si>
  <si>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</si>
  <si>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</si>
  <si>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</si>
  <si>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</si>
  <si>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</si>
  <si>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</si>
  <si>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</si>
  <si>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</si>
  <si>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</si>
  <si>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</si>
  <si>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</si>
  <si>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</si>
  <si>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</si>
  <si>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</si>
  <si>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</si>
  <si>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</si>
  <si>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</si>
  <si>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</si>
  <si>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</si>
  <si>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</si>
  <si>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</si>
  <si>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</si>
  <si>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</si>
  <si>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</si>
  <si>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</si>
  <si>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</si>
  <si>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</si>
  <si>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</si>
  <si>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</si>
  <si>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</si>
  <si>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</si>
  <si>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</si>
  <si>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</si>
  <si>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</si>
  <si>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</si>
  <si>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</si>
  <si>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</si>
  <si>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</si>
  <si>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</si>
  <si>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</si>
  <si>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</si>
  <si>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</si>
  <si>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</si>
  <si>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</si>
  <si>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</si>
  <si>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</si>
  <si>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</si>
  <si>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</si>
  <si>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</si>
  <si>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</si>
  <si>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</si>
  <si>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</si>
  <si>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</si>
  <si>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</si>
  <si>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</si>
  <si>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</si>
  <si>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</si>
  <si>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</si>
  <si>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</si>
  <si>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</si>
  <si>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</si>
  <si>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</si>
  <si>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</si>
  <si>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</si>
  <si>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</si>
  <si>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</si>
  <si>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</si>
  <si>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</si>
  <si>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</si>
  <si>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</si>
  <si>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</si>
  <si>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</si>
  <si>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</si>
  <si>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</si>
  <si>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</si>
  <si>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</si>
  <si>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</si>
  <si>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</si>
  <si>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</si>
  <si>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</si>
  <si>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</si>
  <si>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</si>
  <si>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</si>
  <si>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</si>
  <si>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</si>
  <si>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</si>
  <si>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</si>
  <si>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</si>
  <si>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</si>
  <si>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</si>
  <si>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</si>
  <si>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</si>
  <si>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</si>
  <si>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</si>
  <si>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</si>
  <si>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</si>
  <si>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</si>
  <si>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</si>
  <si>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</si>
  <si>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</si>
  <si>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</si>
  <si>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</si>
  <si>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</si>
  <si>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</si>
  <si>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</si>
  <si>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</si>
  <si>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</si>
  <si>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</si>
  <si>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</si>
  <si>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</si>
  <si>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</si>
  <si>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</si>
  <si>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</si>
  <si>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</si>
  <si>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</si>
  <si>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</si>
  <si>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</si>
  <si>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</si>
  <si>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</si>
  <si>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</si>
  <si>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</si>
  <si>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</si>
  <si>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</si>
  <si>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</si>
  <si>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</si>
  <si>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</si>
  <si>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</si>
  <si>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</si>
  <si>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</si>
  <si>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</si>
  <si>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</si>
  <si>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</si>
  <si>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</si>
  <si>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</si>
  <si>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</si>
  <si>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</si>
  <si>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</si>
  <si>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</si>
  <si>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</si>
  <si>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</si>
  <si>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</si>
  <si>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</si>
  <si>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</si>
  <si>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</si>
  <si>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</si>
  <si>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</si>
  <si>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</si>
  <si>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</si>
  <si>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</si>
  <si>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</si>
  <si>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</si>
  <si>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</si>
  <si>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</si>
  <si>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</si>
  <si>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</si>
  <si>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</si>
  <si>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</si>
  <si>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</si>
  <si>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</si>
  <si>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</si>
  <si>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</si>
  <si>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</si>
  <si>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</si>
  <si>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</si>
  <si>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</si>
  <si>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</si>
  <si>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</si>
  <si>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</si>
  <si>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</si>
  <si>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</si>
  <si>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</si>
  <si>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</si>
  <si>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</si>
  <si>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</si>
  <si>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</si>
  <si>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</si>
  <si>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</si>
  <si>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</si>
  <si>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</si>
  <si>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</si>
  <si>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</si>
  <si>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</si>
  <si>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</si>
  <si>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</si>
  <si>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</si>
  <si>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</si>
  <si>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</si>
  <si>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</si>
  <si>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</si>
  <si>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</si>
  <si>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</si>
  <si>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</si>
  <si>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</si>
  <si>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</si>
  <si>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</si>
  <si>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</si>
  <si>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</si>
  <si>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</si>
  <si>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</si>
  <si>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</si>
  <si>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</si>
  <si>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</si>
  <si>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</si>
  <si>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</si>
  <si>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</si>
  <si>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</si>
  <si>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</si>
  <si>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</si>
  <si>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</si>
  <si>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</si>
  <si>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</si>
  <si>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</si>
  <si>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</si>
  <si>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</si>
  <si>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</si>
  <si>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</si>
  <si>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</si>
  <si>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</si>
  <si>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</si>
  <si>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</si>
  <si>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</si>
  <si>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</si>
  <si>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</si>
  <si>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</si>
  <si>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</si>
  <si>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</si>
  <si>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</si>
  <si>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</si>
  <si>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</si>
  <si>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</si>
  <si>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</si>
  <si>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</si>
  <si>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</si>
  <si>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</si>
  <si>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</si>
  <si>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</si>
  <si>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</si>
  <si>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</si>
  <si>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</si>
  <si>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</si>
  <si>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</si>
  <si>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</si>
  <si>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</si>
  <si>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</si>
  <si>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</si>
  <si>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</si>
  <si>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</si>
  <si>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</si>
  <si>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</si>
  <si>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</si>
  <si>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</si>
  <si>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</si>
  <si>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</si>
  <si>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</si>
  <si>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</si>
  <si>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</si>
  <si>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</si>
  <si>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</si>
  <si>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</si>
  <si>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</si>
  <si>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</si>
  <si>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</si>
  <si>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</si>
  <si>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</si>
  <si>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</si>
  <si>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</si>
  <si>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</si>
  <si>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</si>
  <si>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</si>
  <si>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</si>
  <si>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</si>
  <si>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</si>
  <si>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</si>
  <si>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</si>
  <si>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</si>
  <si>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</si>
  <si>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</si>
  <si>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</si>
  <si>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</si>
  <si>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</si>
  <si>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</si>
  <si>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</si>
  <si>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</si>
  <si>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</si>
  <si>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</si>
  <si>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</si>
  <si>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</si>
  <si>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</si>
  <si>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</si>
  <si>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</si>
  <si>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</si>
  <si>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</si>
  <si>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</si>
  <si>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</si>
  <si>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</si>
  <si>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</si>
  <si>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</si>
  <si>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</si>
  <si>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</si>
  <si>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</si>
  <si>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</si>
  <si>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</si>
  <si>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</si>
  <si>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</si>
  <si>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</si>
  <si>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</si>
  <si>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</si>
  <si>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</si>
  <si>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</si>
  <si>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</si>
  <si>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</si>
  <si>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</si>
  <si>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</si>
  <si>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</si>
  <si>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</si>
  <si>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</si>
  <si>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</si>
  <si>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</si>
  <si>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</si>
  <si>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</si>
  <si>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</si>
  <si>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</si>
  <si>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</si>
  <si>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</si>
  <si>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</si>
  <si>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</si>
  <si>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</si>
  <si>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</si>
  <si>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</si>
  <si>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</si>
  <si>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</si>
  <si>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</si>
  <si>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</si>
  <si>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</si>
  <si>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</si>
  <si>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</si>
  <si>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</si>
  <si>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</si>
  <si>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</si>
  <si>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</si>
  <si>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</si>
  <si>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</si>
  <si>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</si>
  <si>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</si>
  <si>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</si>
  <si>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</si>
  <si>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</si>
  <si>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</si>
  <si>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</si>
  <si>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</si>
  <si>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</si>
  <si>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</si>
  <si>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</si>
  <si>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</si>
  <si>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</si>
  <si>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</si>
  <si>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</si>
  <si>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</si>
  <si>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</si>
  <si>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</si>
  <si>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</si>
  <si>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</si>
  <si>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</si>
  <si>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</si>
  <si>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</si>
  <si>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</si>
  <si>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</si>
  <si>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</si>
  <si>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</si>
  <si>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</si>
  <si>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</si>
  <si>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</si>
  <si>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</si>
  <si>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</si>
  <si>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</si>
  <si>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</si>
  <si>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</si>
  <si>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</si>
  <si>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</si>
  <si>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</si>
  <si>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</si>
  <si>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</si>
  <si>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</si>
  <si>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</si>
  <si>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</si>
  <si>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</si>
  <si>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</si>
  <si>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</si>
  <si>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</si>
  <si>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</si>
  <si>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</si>
  <si>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</si>
  <si>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</si>
  <si>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</si>
  <si>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</si>
  <si>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</si>
  <si>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</si>
  <si>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</si>
  <si>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</si>
  <si>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</si>
  <si>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</si>
  <si>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</si>
  <si>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</si>
  <si>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</si>
  <si>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</si>
  <si>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</si>
  <si>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</si>
  <si>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</si>
  <si>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</si>
  <si>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</si>
  <si>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</si>
  <si>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</si>
  <si>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</si>
  <si>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</si>
  <si>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</si>
  <si>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</si>
  <si>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</si>
  <si>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</si>
  <si>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</si>
  <si>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</si>
  <si>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</si>
  <si>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</si>
  <si>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</si>
  <si>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</si>
  <si>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</si>
  <si>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</si>
  <si>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</si>
  <si>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</si>
  <si>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</si>
  <si>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</si>
  <si>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</si>
  <si>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</si>
  <si>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</si>
  <si>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</si>
  <si>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</si>
  <si>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</si>
  <si>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</si>
  <si>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</si>
  <si>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</si>
  <si>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</si>
  <si>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</si>
  <si>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</si>
  <si>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</si>
  <si>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</si>
  <si>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</si>
  <si>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</si>
  <si>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</si>
  <si>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</si>
  <si>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</si>
  <si>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</si>
  <si>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</si>
  <si>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</si>
  <si>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</si>
  <si>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</si>
  <si>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</si>
  <si>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</si>
  <si>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</si>
  <si>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</si>
  <si>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</si>
  <si>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</si>
  <si>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</si>
  <si>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</si>
  <si>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</si>
  <si>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</si>
  <si>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</si>
  <si>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</si>
  <si>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</si>
  <si>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</si>
  <si>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</si>
  <si>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</si>
  <si>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</si>
  <si>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</si>
  <si>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</si>
  <si>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</si>
  <si>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</si>
  <si>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</si>
  <si>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</si>
  <si>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</si>
  <si>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</si>
  <si>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</si>
  <si>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</si>
  <si>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</si>
  <si>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</si>
  <si>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</si>
  <si>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</si>
  <si>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</si>
  <si>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</si>
  <si>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</si>
  <si>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</si>
  <si>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</si>
  <si>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</si>
  <si>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</si>
  <si>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</si>
  <si>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</si>
  <si>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</si>
  <si>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</si>
  <si>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</si>
  <si>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</si>
  <si>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</si>
  <si>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</si>
  <si>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</si>
  <si>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</si>
  <si>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</si>
  <si>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</si>
  <si>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</si>
  <si>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</si>
  <si>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</si>
  <si>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</si>
  <si>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</si>
  <si>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</si>
  <si>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</si>
  <si>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</si>
  <si>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</si>
  <si>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</si>
  <si>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</si>
  <si>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</si>
  <si>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</si>
  <si>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</si>
  <si>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</si>
  <si>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</si>
  <si>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</si>
  <si>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</si>
  <si>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</si>
  <si>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</si>
  <si>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</si>
  <si>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</si>
  <si>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</si>
  <si>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</si>
  <si>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</si>
  <si>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</si>
  <si>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</si>
  <si>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</si>
  <si>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</si>
  <si>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</si>
  <si>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</si>
  <si>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</si>
  <si>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</si>
  <si>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</si>
  <si>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</si>
  <si>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</si>
  <si>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</si>
  <si>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</si>
  <si>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</si>
  <si>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</si>
  <si>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</si>
  <si>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</si>
  <si>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</si>
  <si>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</si>
  <si>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</si>
  <si>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</si>
  <si>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</si>
  <si>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</si>
  <si>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</si>
  <si>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</si>
  <si>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</si>
  <si>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</si>
  <si>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</si>
  <si>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</si>
  <si>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</si>
  <si>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</si>
  <si>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</si>
  <si>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</si>
  <si>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</si>
  <si>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</si>
  <si>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</si>
  <si>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</si>
  <si>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</si>
  <si>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</si>
  <si>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</si>
  <si>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</si>
  <si>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</si>
  <si>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</si>
  <si>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</si>
  <si>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</si>
  <si>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</si>
  <si>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</si>
  <si>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</si>
  <si>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</si>
  <si>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</si>
  <si>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</si>
  <si>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</si>
  <si>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</si>
  <si>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</si>
  <si>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</si>
  <si>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</si>
  <si>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</si>
  <si>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</si>
  <si>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</si>
  <si>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</si>
  <si>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</si>
  <si>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</si>
  <si>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</si>
  <si>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</si>
  <si>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</si>
  <si>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</si>
  <si>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</si>
  <si>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</si>
  <si>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</si>
  <si>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</si>
  <si>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</si>
  <si>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</si>
  <si>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</si>
  <si>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</si>
  <si>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</si>
  <si>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</si>
  <si>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</si>
  <si>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</si>
  <si>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</si>
  <si>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</si>
  <si>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</si>
  <si>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</si>
  <si>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</si>
  <si>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</si>
  <si>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</si>
  <si>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</si>
  <si>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</si>
  <si>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</si>
  <si>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</si>
  <si>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</si>
  <si>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</si>
  <si>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</si>
  <si>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</si>
  <si>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</si>
  <si>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</si>
  <si>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</si>
  <si>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</si>
  <si>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</si>
  <si>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</si>
  <si>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</si>
  <si>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</si>
  <si>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</si>
  <si>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</si>
  <si>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</si>
  <si>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</si>
  <si>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</si>
  <si>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</si>
  <si>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</si>
  <si>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</si>
  <si>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</si>
  <si>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</si>
  <si>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</si>
  <si>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</si>
  <si>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</si>
  <si>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</si>
  <si>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</si>
  <si>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</si>
  <si>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</si>
  <si>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</si>
  <si>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</si>
  <si>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</si>
  <si>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</si>
  <si>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</si>
  <si>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</si>
  <si>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</si>
  <si>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</si>
  <si>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</si>
  <si>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</si>
  <si>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</si>
  <si>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</si>
  <si>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</si>
  <si>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</si>
  <si>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</si>
  <si>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</si>
  <si>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</si>
  <si>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</si>
  <si>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</si>
  <si>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</si>
  <si>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</si>
  <si>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</si>
  <si>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</si>
  <si>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</si>
  <si>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</si>
  <si>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</si>
  <si>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</si>
  <si>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</si>
  <si>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</si>
  <si>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</si>
  <si>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</si>
  <si>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</si>
  <si>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</si>
  <si>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</si>
  <si>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</si>
  <si>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</si>
  <si>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</si>
  <si>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</si>
  <si>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</si>
  <si>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</si>
  <si>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</si>
  <si>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</si>
  <si>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</si>
  <si>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</si>
  <si>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</si>
  <si>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</si>
  <si>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</si>
  <si>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</si>
  <si>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</si>
  <si>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</si>
  <si>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</si>
  <si>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</si>
  <si>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</si>
  <si>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</si>
  <si>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</si>
  <si>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</si>
  <si>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</si>
  <si>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</si>
  <si>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</si>
  <si>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</si>
  <si>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</si>
  <si>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</si>
  <si>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</si>
  <si>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</si>
  <si>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</si>
  <si>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</si>
  <si>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</si>
  <si>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</si>
  <si>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</si>
  <si>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</si>
  <si>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</si>
  <si>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</si>
  <si>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</si>
  <si>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</si>
  <si>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</si>
  <si>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</si>
  <si>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</si>
  <si>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</si>
  <si>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</si>
  <si>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</si>
  <si>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</si>
  <si>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</si>
  <si>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</si>
  <si>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</si>
  <si>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</si>
  <si>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</si>
  <si>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</si>
  <si>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</si>
  <si>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</si>
  <si>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</si>
  <si>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</si>
  <si>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</si>
  <si>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</si>
  <si>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</si>
  <si>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</si>
  <si>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</si>
  <si>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</si>
  <si>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</si>
  <si>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</si>
  <si>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</si>
  <si>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</si>
  <si>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</si>
  <si>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</si>
  <si>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</si>
  <si>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</si>
  <si>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</si>
  <si>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</si>
  <si>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</si>
  <si>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</si>
  <si>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</si>
  <si>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</si>
  <si>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</si>
  <si>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</si>
  <si>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</si>
  <si>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</si>
  <si>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</si>
  <si>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</si>
  <si>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</si>
  <si>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</si>
  <si>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</si>
  <si>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</si>
  <si>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</si>
  <si>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</si>
  <si>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</si>
  <si>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</si>
  <si>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</si>
  <si>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</si>
  <si>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</si>
  <si>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</si>
  <si>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</si>
  <si>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</si>
  <si>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</si>
  <si>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</si>
  <si>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</si>
  <si>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</si>
  <si>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</si>
  <si>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</si>
  <si>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</si>
  <si>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</si>
  <si>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</si>
  <si>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</si>
  <si>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</si>
  <si>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</si>
  <si>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</si>
  <si>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</si>
  <si>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</si>
  <si>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</si>
  <si>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</si>
  <si>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</si>
  <si>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</si>
  <si>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</si>
  <si>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</si>
  <si>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</si>
  <si>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</si>
  <si>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</si>
  <si>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</si>
  <si>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</si>
  <si>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</si>
  <si>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</si>
  <si>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</si>
  <si>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</si>
  <si>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</si>
  <si>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</si>
  <si>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</si>
  <si>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</si>
  <si>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</si>
  <si>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</si>
  <si>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</si>
  <si>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</si>
  <si>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</si>
  <si>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</si>
  <si>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</si>
  <si>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</si>
  <si>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</si>
  <si>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</si>
  <si>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</si>
  <si>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</si>
  <si>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</si>
  <si>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</si>
  <si>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</si>
  <si>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</si>
  <si>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</si>
  <si>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</si>
  <si>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</si>
  <si>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</si>
  <si>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</si>
  <si>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</si>
  <si>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</si>
  <si>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</si>
  <si>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</si>
  <si>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</si>
  <si>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</si>
  <si>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</si>
  <si>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</si>
  <si>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</si>
  <si>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</si>
  <si>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</si>
  <si>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</si>
  <si>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</si>
  <si>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</si>
  <si>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</si>
  <si>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</si>
  <si>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</si>
  <si>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</si>
  <si>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</si>
  <si>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</si>
  <si>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</si>
  <si>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</si>
  <si>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</si>
  <si>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</si>
  <si>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</si>
  <si>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</si>
  <si>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</si>
  <si>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</si>
  <si>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</si>
  <si>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</si>
  <si>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</si>
  <si>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</si>
  <si>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</si>
  <si>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</si>
  <si>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</si>
  <si>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</si>
  <si>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</si>
  <si>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</si>
  <si>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</si>
  <si>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</si>
  <si>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</si>
  <si>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</si>
  <si>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</si>
  <si>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</si>
  <si>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</si>
  <si>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</si>
  <si>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</si>
  <si>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</si>
  <si>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</si>
  <si>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</si>
  <si>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</si>
  <si>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</si>
  <si>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</si>
  <si>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</si>
  <si>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</si>
  <si>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</si>
  <si>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</si>
  <si>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</si>
  <si>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</si>
  <si>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</si>
  <si>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</si>
  <si>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</si>
  <si>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</si>
  <si>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</si>
  <si>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</si>
  <si>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</si>
  <si>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</si>
  <si>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</si>
  <si>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</si>
  <si>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</si>
  <si>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</si>
  <si>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</si>
  <si>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</si>
  <si>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</si>
  <si>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</si>
  <si>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</si>
  <si>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</si>
  <si>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</si>
  <si>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</si>
  <si>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</si>
  <si>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</si>
  <si>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</si>
  <si>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</si>
  <si>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</si>
  <si>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</si>
  <si>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</si>
  <si>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</si>
  <si>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</si>
  <si>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</si>
  <si>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</si>
  <si>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</si>
  <si>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</si>
  <si>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</si>
  <si>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</si>
  <si>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</si>
  <si>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</si>
  <si>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</si>
  <si>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</si>
  <si>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</si>
  <si>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</si>
  <si>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</si>
  <si>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</si>
  <si>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</si>
  <si>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</si>
  <si>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</si>
  <si>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</si>
  <si>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</si>
  <si>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</si>
  <si>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</si>
  <si>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</si>
  <si>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</si>
  <si>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</si>
  <si>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</si>
  <si>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</si>
  <si>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</si>
  <si>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</si>
  <si>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</si>
  <si>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</si>
  <si>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</si>
  <si>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</si>
  <si>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</si>
  <si>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</si>
  <si>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</si>
  <si>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</si>
  <si>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</si>
  <si>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</si>
  <si>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</si>
  <si>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</si>
  <si>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</si>
  <si>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</si>
  <si>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</si>
  <si>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</si>
  <si>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</si>
  <si>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</si>
  <si>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</si>
  <si>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</si>
  <si>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</si>
  <si>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</si>
  <si>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</si>
  <si>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</si>
  <si>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</si>
  <si>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</si>
  <si>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</si>
  <si>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</si>
  <si>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</si>
  <si>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</si>
  <si>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</si>
  <si>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</si>
  <si>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</si>
  <si>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</si>
  <si>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</si>
  <si>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</si>
  <si>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</si>
  <si>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</si>
  <si>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</si>
  <si>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</si>
  <si>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</si>
  <si>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</si>
  <si>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</si>
  <si>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</si>
  <si>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</si>
  <si>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</si>
  <si>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</si>
  <si>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</si>
  <si>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</si>
  <si>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</si>
  <si>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</si>
  <si>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</si>
  <si>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</si>
  <si>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</si>
  <si>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</si>
  <si>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</si>
  <si>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</si>
  <si>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</si>
  <si>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</si>
  <si>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</si>
  <si>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</si>
  <si>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</si>
  <si>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</si>
  <si>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</si>
  <si>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</si>
  <si>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</si>
  <si>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</si>
  <si>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</si>
  <si>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</si>
  <si>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</si>
  <si>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</si>
  <si>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</si>
  <si>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</si>
  <si>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</si>
  <si>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</si>
  <si>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</si>
  <si>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</si>
  <si>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</si>
  <si>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</si>
  <si>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</si>
  <si>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</si>
  <si>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</si>
  <si>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</si>
  <si>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</si>
  <si>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</si>
  <si>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</si>
  <si>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</si>
  <si>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</si>
  <si>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</si>
  <si>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</si>
  <si>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</si>
  <si>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</si>
  <si>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</si>
  <si>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</si>
  <si>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</si>
  <si>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</si>
  <si>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</si>
  <si>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</si>
  <si>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</si>
  <si>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</si>
  <si>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</si>
  <si>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</si>
  <si>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</si>
  <si>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</si>
  <si>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</si>
  <si>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</si>
  <si>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</si>
  <si>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</si>
  <si>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</si>
  <si>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</si>
  <si>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</si>
  <si>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</si>
  <si>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</si>
  <si>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</si>
  <si>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</si>
  <si>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</si>
  <si>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</si>
  <si>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</si>
  <si>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</si>
  <si>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</si>
  <si>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</si>
  <si>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</si>
  <si>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</si>
  <si>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</si>
  <si>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</si>
  <si>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</si>
  <si>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</si>
  <si>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</si>
  <si>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</si>
  <si>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</si>
  <si>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</si>
  <si>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</si>
  <si>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</si>
  <si>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</si>
  <si>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</si>
  <si>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</si>
  <si>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</si>
  <si>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</si>
  <si>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</si>
  <si>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</si>
  <si>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</si>
  <si>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</si>
  <si>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</si>
  <si>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</si>
  <si>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</si>
  <si>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</si>
  <si>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</si>
  <si>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</si>
  <si>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</si>
  <si>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</si>
  <si>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</si>
  <si>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</si>
  <si>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</si>
  <si>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</si>
  <si>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</si>
  <si>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</si>
  <si>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</si>
  <si>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</si>
  <si>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</si>
  <si>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</si>
  <si>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</si>
  <si>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</si>
  <si>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</si>
  <si>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</si>
  <si>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</si>
  <si>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</si>
  <si>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</si>
  <si>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</si>
  <si>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</si>
  <si>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</si>
  <si>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</si>
  <si>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</si>
  <si>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</si>
  <si>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</si>
  <si>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</si>
  <si>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</si>
  <si>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</si>
  <si>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</si>
  <si>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</si>
  <si>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</si>
  <si>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</si>
  <si>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</si>
  <si>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</si>
  <si>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</si>
  <si>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</si>
  <si>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</si>
  <si>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</si>
  <si>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</si>
  <si>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</si>
  <si>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</si>
  <si>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</si>
  <si>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</si>
  <si>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</si>
  <si>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</si>
  <si>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</si>
  <si>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</si>
  <si>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</si>
  <si>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</si>
  <si>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</si>
  <si>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</si>
  <si>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</si>
  <si>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</si>
  <si>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</si>
  <si>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</si>
  <si>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</si>
  <si>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</si>
  <si>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</si>
  <si>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</si>
  <si>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</si>
  <si>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</si>
  <si>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</si>
  <si>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</si>
  <si>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</si>
  <si>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</si>
  <si>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</si>
  <si>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</si>
  <si>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</si>
  <si>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</si>
  <si>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</si>
  <si>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</si>
  <si>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</si>
  <si>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</si>
  <si>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</si>
  <si>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</si>
  <si>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</si>
  <si>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</si>
  <si>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</si>
  <si>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</si>
  <si>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</si>
  <si>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</si>
  <si>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</si>
  <si>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</si>
  <si>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</si>
  <si>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</si>
  <si>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</si>
  <si>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</si>
  <si>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</si>
  <si>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</si>
  <si>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</si>
  <si>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</si>
  <si>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</si>
  <si>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</si>
  <si>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</si>
  <si>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</si>
  <si>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</si>
  <si>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</si>
  <si>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</si>
  <si>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</si>
  <si>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</si>
  <si>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</si>
  <si>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</si>
  <si>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</si>
  <si>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</si>
  <si>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</si>
  <si>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</si>
  <si>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</si>
  <si>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</si>
  <si>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</si>
  <si>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</si>
  <si>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</si>
  <si>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</si>
  <si>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</si>
  <si>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</si>
  <si>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</si>
  <si>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</si>
  <si>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</si>
  <si>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</si>
  <si>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</si>
  <si>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</si>
  <si>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</si>
  <si>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</si>
  <si>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</si>
  <si>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</si>
  <si>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</si>
  <si>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</si>
  <si>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</si>
  <si>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</si>
  <si>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</si>
  <si>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</si>
  <si>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</si>
  <si>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</si>
  <si>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</si>
  <si>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</si>
  <si>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</si>
  <si>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</si>
  <si>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</si>
  <si>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</si>
  <si>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</si>
  <si>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</si>
  <si>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</si>
  <si>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</si>
  <si>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</si>
  <si>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</si>
  <si>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</si>
  <si>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</si>
  <si>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</si>
  <si>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</si>
  <si>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</si>
  <si>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</si>
  <si>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</si>
  <si>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</si>
  <si>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</si>
  <si>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</si>
  <si>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</si>
  <si>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</si>
  <si>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</si>
  <si>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</si>
  <si>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</si>
  <si>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</si>
  <si>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</si>
  <si>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</si>
  <si>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</si>
  <si>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</si>
  <si>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</si>
  <si>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</si>
  <si>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</si>
  <si>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</si>
  <si>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</si>
  <si>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</si>
  <si>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</si>
  <si>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</si>
  <si>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</si>
  <si>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</si>
  <si>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</si>
  <si>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</si>
  <si>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</si>
  <si>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</si>
  <si>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</si>
  <si>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</si>
  <si>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</si>
  <si>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</si>
  <si>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</si>
  <si>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</si>
  <si>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</si>
  <si>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</si>
  <si>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</si>
  <si>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</si>
  <si>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</si>
  <si>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</si>
  <si>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</si>
  <si>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</si>
  <si>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</si>
  <si>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</si>
  <si>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</si>
  <si>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</si>
  <si>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</si>
  <si>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</si>
  <si>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</si>
  <si>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</si>
  <si>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</si>
  <si>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</si>
  <si>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</si>
  <si>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</si>
  <si>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</si>
  <si>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</si>
  <si>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</si>
  <si>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</si>
  <si>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</si>
  <si>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</si>
  <si>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</si>
  <si>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</si>
  <si>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</si>
  <si>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</si>
  <si>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</si>
  <si>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</si>
  <si>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</si>
  <si>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</si>
  <si>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</si>
  <si>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</si>
  <si>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</si>
  <si>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</si>
  <si>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</si>
  <si>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</si>
  <si>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</si>
  <si>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</si>
  <si>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</si>
  <si>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</si>
  <si>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</si>
  <si>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</si>
  <si>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</si>
  <si>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</si>
  <si>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</si>
  <si>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</si>
  <si>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</si>
  <si>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</si>
  <si>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</si>
  <si>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</si>
  <si>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</si>
  <si>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</si>
  <si>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</si>
  <si>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</si>
  <si>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</si>
  <si>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</si>
  <si>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</si>
  <si>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</si>
  <si>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</si>
  <si>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</si>
  <si>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</si>
  <si>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</si>
  <si>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</si>
  <si>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</si>
  <si>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</si>
  <si>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</si>
  <si>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</si>
  <si>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</si>
  <si>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</si>
  <si>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</si>
  <si>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</si>
  <si>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</si>
  <si>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</si>
  <si>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</si>
  <si>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</si>
  <si>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</si>
  <si>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</si>
  <si>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</si>
  <si>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</si>
  <si>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</si>
  <si>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</si>
  <si>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</si>
  <si>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</si>
  <si>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</si>
  <si>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</si>
  <si>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</si>
  <si>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</si>
  <si>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</si>
  <si>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</si>
  <si>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</si>
  <si>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</si>
  <si>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</si>
  <si>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</si>
  <si>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</si>
  <si>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</si>
  <si>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</si>
  <si>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</si>
  <si>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</si>
  <si>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</si>
  <si>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</si>
  <si>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</si>
  <si>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</si>
  <si>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</si>
  <si>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</si>
  <si>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</si>
  <si>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</si>
  <si>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</si>
  <si>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</si>
  <si>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</si>
  <si>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</si>
  <si>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</si>
  <si>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</si>
  <si>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</si>
  <si>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</si>
  <si>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</si>
  <si>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</si>
  <si>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</si>
  <si>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</si>
  <si>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</si>
  <si>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</si>
  <si>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</si>
  <si>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</si>
  <si>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</si>
  <si>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</si>
  <si>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</si>
  <si>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</si>
  <si>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</si>
  <si>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</si>
  <si>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</si>
  <si>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</si>
  <si>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</si>
  <si>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</si>
  <si>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</si>
  <si>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</si>
  <si>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</si>
  <si>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</si>
  <si>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</si>
  <si>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</si>
  <si>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</si>
  <si>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</si>
  <si>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</si>
  <si>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</si>
  <si>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</si>
  <si>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</si>
  <si>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</si>
  <si>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</si>
  <si>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</si>
  <si>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</si>
  <si>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</si>
  <si>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</si>
  <si>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</si>
  <si>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</si>
  <si>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</si>
  <si>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</si>
  <si>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</si>
  <si>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</si>
  <si>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</si>
  <si>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</si>
  <si>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</si>
  <si>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</si>
  <si>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</si>
  <si>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</si>
  <si>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</si>
  <si>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</si>
  <si>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</si>
  <si>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</si>
  <si>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</si>
  <si>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</si>
  <si>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</si>
  <si>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</si>
  <si>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</si>
  <si>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</si>
  <si>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</si>
  <si>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</si>
  <si>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</si>
  <si>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</si>
  <si>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</si>
  <si>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</si>
  <si>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</si>
  <si>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</si>
  <si>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</si>
  <si>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</si>
  <si>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</si>
  <si>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</si>
  <si>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</si>
  <si>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</si>
  <si>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</si>
  <si>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</si>
  <si>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</si>
  <si>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</si>
  <si>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</si>
  <si>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</si>
  <si>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</si>
  <si>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</si>
  <si>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</si>
  <si>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</si>
  <si>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</si>
  <si>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</si>
  <si>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</si>
  <si>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</si>
  <si>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</si>
  <si>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</si>
  <si>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</si>
  <si>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</si>
  <si>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</si>
  <si>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</si>
  <si>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</si>
  <si>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</si>
  <si>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</si>
  <si>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</si>
  <si>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</si>
  <si>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</si>
  <si>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</si>
  <si>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</si>
  <si>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</si>
  <si>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</si>
  <si>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</si>
  <si>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</si>
  <si>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</si>
  <si>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</si>
  <si>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</si>
  <si>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</si>
  <si>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</si>
  <si>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</si>
  <si>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</si>
  <si>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</si>
  <si>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</si>
  <si>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</si>
  <si>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</si>
  <si>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</si>
  <si>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</si>
  <si>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</si>
  <si>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</si>
  <si>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</si>
  <si>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</si>
  <si>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</si>
  <si>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</si>
  <si>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</si>
  <si>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</si>
  <si>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</si>
  <si>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</si>
  <si>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</si>
  <si>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</si>
  <si>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</si>
  <si>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</si>
  <si>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</si>
  <si>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</si>
  <si>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</si>
  <si>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</si>
  <si>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</si>
  <si>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</si>
  <si>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</si>
  <si>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</si>
  <si>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</si>
  <si>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</si>
  <si>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</si>
  <si>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</si>
  <si>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</si>
  <si>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</si>
  <si>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</si>
  <si>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</si>
  <si>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</si>
  <si>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</si>
  <si>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</si>
  <si>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</si>
  <si>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</si>
  <si>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</si>
  <si>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</si>
  <si>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</si>
  <si>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</si>
  <si>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</si>
  <si>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</si>
  <si>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</si>
  <si>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</si>
  <si>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</si>
  <si>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</si>
  <si>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</si>
  <si>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</si>
  <si>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</si>
  <si>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</si>
  <si>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</si>
  <si>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</si>
  <si>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</si>
  <si>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</si>
  <si>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</si>
  <si>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</si>
  <si>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</si>
  <si>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</si>
  <si>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</si>
  <si>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</si>
  <si>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</si>
  <si>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</si>
  <si>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</si>
  <si>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</si>
  <si>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</si>
  <si>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</si>
  <si>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</si>
  <si>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</si>
  <si>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</si>
  <si>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</si>
  <si>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</si>
  <si>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</si>
  <si>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</si>
  <si>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</si>
  <si>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</si>
  <si>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</si>
  <si>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</si>
  <si>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</si>
  <si>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</si>
  <si>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</si>
  <si>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</si>
  <si>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</si>
  <si>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</si>
  <si>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</si>
  <si>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</si>
  <si>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</si>
  <si>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</si>
  <si>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</si>
  <si>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</si>
  <si>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</si>
  <si>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</si>
  <si>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</si>
  <si>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</si>
  <si>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</si>
  <si>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</si>
  <si>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</si>
  <si>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</si>
  <si>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</si>
  <si>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</si>
  <si>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</si>
  <si>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</si>
  <si>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</si>
  <si>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</si>
  <si>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</si>
  <si>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</si>
  <si>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</si>
  <si>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</si>
  <si>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</si>
  <si>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</si>
  <si>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</si>
  <si>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</si>
  <si>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</si>
  <si>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</si>
  <si>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</si>
  <si>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</si>
  <si>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</si>
  <si>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</si>
  <si>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</si>
  <si>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</si>
  <si>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</si>
  <si>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</si>
  <si>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</si>
  <si>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</si>
  <si>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</si>
  <si>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</si>
  <si>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</si>
  <si>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</si>
  <si>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</si>
  <si>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</si>
  <si>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</si>
  <si>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</si>
  <si>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</si>
  <si>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</si>
  <si>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</si>
  <si>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</si>
  <si>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</si>
  <si>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</si>
  <si>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</si>
  <si>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</si>
  <si>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</si>
  <si>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</si>
  <si>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</si>
  <si>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</si>
  <si>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</si>
  <si>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</si>
  <si>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</si>
  <si>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</si>
  <si>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</si>
  <si>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</si>
  <si>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</si>
  <si>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</si>
  <si>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</si>
  <si>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</si>
  <si>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</si>
  <si>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</si>
  <si>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</si>
  <si>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</si>
  <si>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</si>
  <si>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</si>
  <si>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</si>
  <si>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</si>
  <si>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</si>
  <si>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</si>
  <si>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</si>
  <si>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</si>
  <si>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</si>
  <si>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</si>
  <si>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</si>
  <si>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</si>
  <si>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</si>
  <si>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</si>
  <si>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</si>
  <si>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</si>
  <si>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</si>
  <si>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</si>
  <si>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</si>
  <si>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</si>
  <si>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</si>
  <si>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</si>
  <si>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</si>
  <si>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</si>
  <si>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</si>
  <si>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</si>
  <si>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</si>
  <si>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</si>
  <si>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</si>
  <si>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</si>
  <si>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</si>
  <si>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</si>
  <si>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</si>
  <si>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</si>
  <si>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</si>
  <si>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</si>
  <si>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</si>
  <si>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</si>
  <si>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</si>
  <si>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</si>
  <si>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</si>
  <si>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</si>
  <si>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</si>
  <si>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</si>
  <si>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</si>
  <si>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</si>
  <si>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</si>
  <si>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</si>
  <si>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</si>
  <si>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</si>
  <si>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</si>
  <si>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</si>
  <si>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</si>
  <si>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</si>
  <si>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</si>
  <si>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</si>
  <si>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</si>
  <si>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</si>
  <si>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</si>
  <si>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</si>
  <si>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</si>
  <si>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</si>
  <si>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</si>
  <si>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</si>
  <si>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</si>
  <si>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</si>
  <si>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</si>
  <si>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</si>
  <si>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</si>
  <si>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</si>
  <si>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</si>
  <si>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</si>
  <si>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</si>
  <si>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</si>
  <si>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</si>
  <si>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</si>
  <si>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</si>
  <si>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</si>
  <si>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</si>
  <si>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</si>
  <si>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</si>
  <si>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</si>
  <si>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</si>
  <si>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</si>
  <si>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</si>
  <si>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</si>
  <si>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</si>
  <si>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</si>
  <si>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</si>
  <si>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</si>
  <si>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</si>
  <si>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</si>
  <si>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</si>
  <si>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</si>
  <si>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</si>
  <si>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</si>
  <si>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</si>
  <si>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</si>
  <si>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</si>
  <si>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</si>
  <si>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</si>
  <si>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</si>
  <si>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</si>
  <si>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</si>
  <si>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</si>
  <si>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</si>
  <si>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</si>
  <si>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</si>
  <si>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</si>
  <si>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</si>
  <si>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</si>
  <si>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</si>
  <si>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</si>
  <si>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</si>
  <si>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</si>
  <si>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</si>
  <si>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</si>
  <si>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</si>
  <si>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</si>
  <si>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</si>
  <si>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</si>
  <si>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</si>
  <si>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</si>
  <si>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</si>
  <si>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</si>
  <si>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</si>
  <si>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</si>
  <si>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</si>
  <si>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</si>
  <si>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</si>
  <si>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</si>
  <si>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</si>
  <si>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</si>
  <si>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</si>
  <si>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</si>
  <si>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</si>
  <si>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</si>
  <si>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</si>
  <si>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</si>
  <si>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</si>
  <si>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</si>
  <si>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</si>
  <si>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</si>
  <si>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</si>
  <si>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</si>
  <si>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</si>
  <si>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</si>
  <si>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</si>
  <si>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</si>
  <si>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</si>
  <si>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</si>
  <si>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</si>
  <si>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</si>
  <si>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</si>
  <si>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</si>
  <si>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</si>
  <si>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</si>
  <si>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</si>
  <si>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</si>
  <si>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</si>
  <si>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</si>
  <si>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</si>
  <si>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</si>
  <si>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</si>
  <si>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</si>
  <si>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</si>
  <si>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</si>
  <si>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</si>
  <si>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</si>
  <si>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</si>
  <si>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</si>
  <si>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</si>
  <si>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</si>
  <si>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</si>
  <si>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</si>
  <si>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</si>
  <si>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</si>
  <si>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</si>
  <si>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</si>
  <si>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</si>
  <si>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</si>
  <si>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</si>
  <si>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</si>
  <si>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</si>
  <si>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</si>
  <si>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</si>
  <si>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</si>
  <si>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</si>
  <si>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</si>
  <si>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</si>
  <si>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</si>
  <si>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</si>
  <si>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</si>
  <si>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</si>
  <si>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</si>
  <si>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</si>
  <si>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</si>
  <si>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</si>
  <si>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</si>
  <si>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</si>
  <si>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</si>
  <si>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</si>
  <si>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</si>
  <si>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</si>
  <si>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</si>
  <si>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</si>
  <si>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</si>
  <si>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</si>
  <si>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</si>
  <si>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</si>
  <si>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</si>
  <si>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</si>
  <si>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</si>
  <si>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</si>
  <si>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</si>
  <si>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</si>
  <si>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</si>
  <si>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</si>
  <si>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</si>
  <si>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</si>
  <si>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</si>
  <si>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</si>
  <si>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</si>
  <si>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</si>
  <si>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</si>
  <si>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</si>
  <si>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</si>
  <si>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</si>
  <si>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</si>
  <si>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</si>
  <si>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</si>
  <si>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</si>
  <si>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</si>
  <si>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</si>
  <si>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</si>
  <si>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</si>
  <si>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</si>
  <si>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</si>
  <si>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</si>
  <si>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</si>
  <si>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</si>
  <si>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</si>
  <si>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</si>
  <si>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</si>
  <si>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</si>
  <si>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</si>
  <si>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</si>
  <si>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</si>
  <si>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</si>
  <si>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</si>
  <si>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</si>
  <si>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</si>
  <si>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</si>
  <si>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</si>
  <si>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</si>
  <si>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</si>
  <si>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</si>
  <si>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</si>
  <si>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</si>
  <si>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</si>
  <si>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</si>
  <si>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</si>
  <si>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</si>
  <si>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</si>
  <si>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</si>
  <si>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</si>
  <si>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</si>
  <si>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</si>
  <si>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</si>
  <si>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</si>
  <si>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</si>
  <si>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</si>
  <si>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</si>
  <si>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</si>
  <si>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</si>
  <si>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</si>
  <si>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</si>
  <si>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</si>
  <si>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</si>
  <si>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</si>
  <si>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</si>
  <si>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</si>
  <si>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</si>
  <si>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</si>
  <si>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</si>
  <si>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</si>
  <si>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</si>
  <si>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</si>
  <si>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</si>
  <si>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</si>
  <si>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</si>
  <si>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</si>
  <si>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</si>
  <si>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</si>
  <si>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</si>
  <si>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</si>
  <si>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</si>
  <si>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</si>
  <si>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</si>
  <si>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</si>
  <si>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</si>
  <si>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</si>
  <si>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</si>
  <si>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</si>
  <si>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</si>
  <si>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</si>
  <si>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</si>
  <si>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</si>
  <si>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</si>
  <si>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</si>
  <si>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</si>
  <si>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</si>
  <si>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</si>
  <si>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</si>
  <si>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</si>
  <si>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</si>
  <si>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</si>
  <si>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</si>
  <si>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</si>
  <si>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</si>
  <si>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</si>
  <si>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</si>
  <si>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</si>
  <si>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</si>
  <si>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</si>
  <si>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</si>
  <si>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</si>
  <si>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</si>
  <si>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</si>
  <si>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</si>
  <si>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</si>
  <si>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</si>
  <si>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</si>
  <si>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</si>
  <si>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</si>
  <si>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</si>
  <si>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</si>
  <si>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</si>
  <si>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</si>
  <si>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</si>
  <si>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</si>
  <si>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</si>
  <si>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</si>
  <si>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</si>
  <si>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</si>
  <si>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</si>
  <si>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</si>
  <si>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</si>
  <si>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</si>
  <si>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</si>
  <si>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</si>
  <si>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</si>
  <si>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</si>
  <si>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</si>
  <si>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</si>
  <si>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</si>
  <si>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</si>
  <si>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</si>
  <si>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</si>
  <si>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</si>
  <si>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</si>
  <si>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</si>
  <si>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</si>
  <si>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</si>
  <si>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</si>
  <si>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</si>
  <si>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</si>
  <si>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</si>
  <si>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</si>
  <si>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</si>
  <si>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</si>
  <si>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</si>
  <si>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</si>
  <si>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</si>
  <si>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</si>
  <si>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</si>
  <si>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</si>
  <si>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</si>
  <si>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</si>
  <si>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</si>
  <si>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</si>
  <si>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</si>
  <si>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</si>
  <si>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</si>
  <si>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</si>
  <si>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</si>
  <si>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</si>
  <si>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</si>
  <si>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</si>
  <si>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</si>
  <si>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</si>
  <si>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</si>
  <si>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</si>
  <si>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</si>
  <si>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</si>
  <si>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</si>
  <si>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</si>
  <si>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</si>
  <si>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</si>
  <si>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</si>
  <si>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</si>
  <si>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</si>
  <si>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</si>
  <si>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</si>
  <si>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</si>
  <si>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</si>
  <si>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</si>
  <si>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</si>
  <si>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</si>
  <si>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</si>
  <si>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</si>
  <si>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</si>
  <si>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</si>
  <si>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</si>
  <si>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</si>
  <si>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</si>
  <si>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</si>
  <si>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</si>
  <si>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</si>
  <si>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</si>
  <si>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</si>
  <si>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</si>
  <si>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</si>
  <si>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</si>
  <si>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</si>
  <si>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</si>
  <si>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</si>
  <si>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</si>
  <si>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</si>
  <si>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</si>
  <si>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</si>
  <si>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</si>
  <si>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</si>
  <si>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</si>
  <si>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</si>
  <si>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</si>
  <si>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</si>
  <si>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</si>
  <si>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</si>
  <si>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</si>
  <si>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</si>
  <si>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</si>
  <si>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</si>
  <si>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</si>
  <si>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</si>
  <si>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</si>
  <si>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</si>
  <si>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</si>
  <si>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</si>
  <si>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</si>
  <si>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</si>
  <si>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</si>
  <si>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</si>
  <si>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</si>
  <si>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</si>
  <si>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</si>
  <si>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</si>
  <si>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</si>
  <si>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</si>
  <si>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</si>
  <si>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</si>
  <si>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</si>
  <si>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</si>
  <si>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</si>
  <si>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</si>
  <si>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</si>
  <si>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</si>
  <si>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</si>
  <si>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</si>
  <si>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</si>
  <si>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</si>
  <si>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</si>
  <si>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</si>
  <si>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</si>
  <si>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</si>
  <si>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</si>
  <si>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</si>
  <si>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</si>
  <si>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</si>
  <si>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</si>
  <si>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</si>
  <si>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</si>
  <si>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</si>
  <si>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</si>
  <si>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</si>
  <si>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</si>
  <si>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</si>
  <si>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</si>
  <si>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</si>
  <si>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</si>
  <si>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</si>
  <si>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</si>
  <si>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</si>
  <si>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</si>
  <si>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</si>
  <si>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</si>
  <si>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</si>
  <si>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</si>
  <si>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</si>
  <si>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</si>
  <si>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</si>
  <si>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</si>
  <si>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</si>
  <si>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</si>
  <si>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</si>
  <si>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</si>
  <si>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</si>
  <si>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</si>
  <si>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</si>
  <si>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</si>
  <si>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</si>
  <si>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</si>
  <si>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</si>
  <si>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</si>
  <si>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</si>
  <si>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</si>
  <si>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</si>
  <si>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</si>
  <si>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</si>
  <si>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</si>
  <si>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</si>
  <si>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</si>
  <si>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</si>
  <si>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</si>
  <si>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</si>
  <si>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</si>
  <si>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</si>
  <si>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</si>
  <si>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</si>
  <si>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</si>
  <si>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</si>
  <si>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</si>
  <si>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</si>
  <si>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</si>
  <si>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</si>
  <si>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</si>
  <si>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</si>
  <si>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</si>
  <si>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</si>
  <si>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</si>
  <si>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</si>
  <si>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</si>
  <si>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</si>
  <si>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</si>
  <si>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</si>
  <si>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</si>
  <si>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</si>
  <si>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</si>
  <si>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</si>
  <si>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</si>
  <si>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</si>
  <si>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</si>
  <si>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</si>
  <si>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</si>
  <si>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</si>
  <si>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</si>
  <si>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</si>
  <si>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</si>
  <si>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</si>
  <si>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</si>
  <si>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</si>
  <si>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</si>
  <si>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</si>
  <si>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</si>
  <si>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</si>
  <si>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</si>
  <si>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</si>
  <si>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</si>
  <si>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</si>
  <si>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</si>
  <si>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</si>
  <si>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</si>
  <si>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</si>
  <si>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</si>
  <si>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</si>
  <si>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</si>
  <si>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</si>
  <si>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</si>
  <si>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</si>
  <si>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</si>
  <si>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</si>
  <si>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</si>
  <si>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</si>
  <si>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</si>
  <si>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</si>
  <si>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</si>
  <si>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</si>
  <si>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</si>
  <si>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</si>
  <si>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</si>
  <si>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</si>
  <si>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</si>
  <si>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</si>
  <si>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</si>
  <si>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</si>
  <si>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</si>
  <si>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</si>
  <si>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</si>
  <si>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</si>
  <si>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</si>
  <si>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</si>
  <si>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</si>
  <si>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</si>
  <si>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</si>
  <si>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</si>
  <si>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</si>
  <si>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</si>
  <si>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</si>
  <si>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</si>
  <si>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</si>
  <si>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</si>
  <si>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</si>
  <si>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</si>
  <si>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</si>
  <si>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</si>
  <si>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</si>
  <si>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</si>
  <si>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</si>
  <si>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</si>
  <si>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</si>
  <si>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</si>
  <si>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</si>
  <si>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</si>
  <si>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</si>
  <si>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</si>
  <si>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</si>
  <si>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</si>
  <si>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</si>
  <si>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</si>
  <si>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</si>
  <si>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</si>
  <si>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</si>
  <si>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</si>
  <si>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</si>
  <si>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</si>
  <si>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</si>
  <si>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</si>
  <si>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</si>
  <si>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</si>
  <si>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</si>
  <si>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</si>
  <si>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</si>
  <si>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</si>
  <si>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</si>
  <si>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</si>
  <si>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</si>
  <si>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</si>
  <si>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</si>
  <si>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</si>
  <si>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</si>
  <si>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</si>
  <si>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</si>
  <si>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</si>
  <si>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</si>
  <si>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</si>
  <si>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</si>
  <si>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</si>
  <si>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</si>
  <si>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</si>
  <si>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</si>
  <si>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</si>
  <si>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</si>
  <si>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</si>
  <si>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</si>
  <si>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</si>
  <si>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</si>
  <si>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</si>
  <si>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</si>
  <si>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</si>
  <si>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</si>
  <si>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</si>
  <si>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</si>
  <si>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</si>
  <si>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</si>
  <si>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</si>
  <si>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</si>
  <si>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</si>
  <si>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</si>
  <si>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</si>
  <si>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</si>
  <si>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</si>
  <si>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</si>
  <si>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</si>
  <si>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</si>
  <si>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</si>
  <si>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</si>
  <si>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</si>
  <si>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</si>
  <si>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</si>
  <si>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</si>
  <si>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</si>
  <si>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</si>
  <si>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</si>
  <si>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</si>
  <si>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</si>
  <si>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</si>
  <si>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</si>
  <si>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</si>
  <si>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</si>
  <si>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</si>
  <si>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</si>
  <si>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</si>
  <si>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</si>
  <si>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</si>
  <si>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</si>
  <si>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</si>
  <si>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</si>
  <si>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</si>
  <si>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</si>
  <si>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</si>
  <si>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</si>
  <si>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</si>
  <si>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</si>
  <si>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</si>
  <si>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</si>
  <si>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</si>
  <si>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</si>
  <si>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</si>
  <si>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</si>
  <si>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</si>
  <si>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</si>
  <si>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</si>
  <si>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</si>
  <si>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</si>
  <si>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</si>
  <si>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</si>
  <si>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</si>
  <si>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</si>
  <si>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</si>
  <si>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</si>
  <si>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</si>
  <si>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</si>
  <si>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</si>
  <si>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</si>
  <si>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</si>
  <si>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</si>
  <si>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</si>
  <si>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</si>
  <si>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</si>
  <si>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</si>
  <si>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</si>
  <si>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</si>
  <si>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</si>
  <si>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</si>
  <si>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</si>
  <si>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</si>
  <si>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</si>
  <si>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</si>
  <si>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</si>
  <si>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</si>
  <si>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</si>
  <si>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</si>
  <si>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</si>
  <si>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</si>
  <si>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</si>
  <si>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</si>
  <si>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</si>
  <si>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</si>
  <si>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</si>
  <si>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</si>
  <si>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</si>
  <si>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</si>
  <si>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</si>
  <si>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</si>
  <si>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</si>
  <si>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</si>
  <si>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</si>
  <si>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</si>
  <si>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</si>
  <si>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</si>
  <si>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</si>
  <si>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</si>
  <si>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</si>
  <si>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</si>
  <si>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</si>
  <si>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</si>
  <si>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</si>
  <si>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</si>
  <si>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</si>
  <si>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</si>
  <si>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</si>
  <si>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</si>
  <si>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</si>
  <si>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</si>
  <si>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</si>
  <si>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</si>
  <si>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</si>
  <si>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</si>
  <si>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</si>
  <si>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</si>
  <si>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</si>
  <si>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</si>
  <si>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</si>
  <si>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</si>
  <si>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</si>
  <si>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</si>
  <si>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</si>
  <si>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</si>
  <si>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</si>
  <si>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</si>
  <si>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</si>
  <si>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</si>
  <si>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</si>
  <si>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</si>
  <si>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</si>
  <si>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</si>
  <si>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</si>
  <si>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</si>
  <si>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</si>
  <si>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</si>
  <si>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</si>
  <si>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</si>
  <si>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</si>
  <si>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</si>
  <si>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</si>
  <si>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</si>
  <si>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</si>
  <si>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</si>
  <si>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</si>
  <si>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</si>
  <si>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</si>
  <si>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</si>
  <si>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</si>
  <si>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</si>
  <si>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</si>
  <si>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</si>
  <si>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</si>
  <si>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</si>
  <si>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</si>
  <si>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</si>
  <si>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</si>
  <si>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</si>
  <si>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</si>
  <si>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</si>
  <si>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</si>
  <si>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</si>
  <si>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</si>
  <si>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</si>
  <si>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</si>
  <si>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</si>
  <si>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</si>
  <si>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</si>
  <si>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</si>
  <si>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</si>
  <si>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</si>
  <si>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</si>
  <si>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</si>
  <si>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</si>
  <si>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</si>
  <si>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</si>
  <si>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</si>
  <si>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</si>
  <si>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</si>
  <si>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</si>
  <si>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</si>
  <si>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</si>
  <si>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</si>
  <si>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</si>
  <si>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</si>
  <si>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</si>
  <si>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</si>
  <si>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</si>
  <si>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</si>
  <si>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</si>
  <si>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</si>
  <si>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</si>
  <si>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</si>
  <si>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</si>
  <si>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</si>
  <si>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</si>
  <si>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</si>
  <si>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</si>
  <si>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</si>
  <si>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</si>
  <si>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</si>
  <si>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</si>
  <si>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</si>
  <si>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</si>
  <si>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</si>
  <si>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</si>
  <si>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</si>
  <si>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</si>
  <si>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</si>
  <si>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</si>
  <si>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</si>
  <si>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</si>
  <si>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</si>
  <si>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</si>
  <si>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</si>
  <si>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</si>
  <si>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</si>
  <si>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</si>
  <si>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</si>
  <si>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</si>
  <si>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</si>
  <si>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</si>
  <si>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</si>
  <si>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</si>
  <si>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</si>
  <si>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</si>
  <si>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</si>
  <si>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</si>
  <si>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</si>
  <si>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</si>
  <si>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</si>
  <si>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</si>
  <si>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</si>
  <si>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</si>
  <si>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</si>
  <si>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</si>
  <si>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</si>
  <si>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</si>
  <si>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</si>
  <si>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</si>
  <si>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</si>
  <si>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</si>
  <si>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</si>
  <si>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</si>
  <si>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</si>
  <si>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</si>
  <si>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</si>
  <si>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</si>
  <si>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</si>
  <si>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</si>
  <si>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</si>
  <si>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</si>
  <si>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</si>
  <si>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</si>
  <si>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</si>
  <si>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</si>
  <si>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</si>
  <si>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</si>
  <si>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</si>
  <si>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</si>
  <si>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</si>
  <si>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</si>
  <si>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</si>
  <si>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</si>
  <si>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</si>
  <si>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</si>
  <si>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</si>
  <si>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</si>
  <si>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</si>
  <si>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</si>
  <si>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</si>
  <si>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</si>
  <si>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</si>
  <si>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</si>
  <si>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</si>
  <si>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</si>
  <si>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</si>
  <si>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</si>
  <si>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</si>
  <si>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</si>
  <si>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</si>
  <si>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</si>
  <si>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</si>
  <si>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</si>
  <si>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</si>
  <si>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</si>
  <si>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</si>
  <si>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</si>
  <si>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</si>
  <si>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</si>
  <si>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</si>
  <si>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</si>
  <si>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</si>
  <si>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</si>
  <si>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</si>
  <si>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</si>
  <si>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</si>
  <si>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</si>
  <si>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</si>
  <si>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</si>
  <si>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</si>
  <si>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</si>
  <si>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</si>
  <si>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</si>
  <si>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</si>
  <si>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</si>
  <si>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</si>
  <si>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</si>
  <si>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</si>
  <si>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</si>
  <si>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</si>
  <si>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</si>
  <si>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</si>
  <si>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</si>
  <si>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</si>
  <si>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</si>
  <si>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</si>
  <si>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</si>
  <si>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</si>
  <si>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</si>
  <si>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</si>
  <si>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</si>
  <si>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</si>
  <si>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</si>
  <si>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</si>
  <si>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</si>
  <si>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</si>
  <si>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</si>
  <si>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</si>
  <si>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</si>
  <si>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</si>
  <si>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</si>
  <si>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</si>
  <si>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</si>
  <si>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</si>
  <si>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</si>
  <si>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</si>
  <si>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</si>
  <si>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</si>
  <si>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</si>
  <si>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</si>
  <si>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</si>
  <si>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</si>
  <si>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</si>
  <si>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</si>
  <si>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</si>
  <si>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</si>
  <si>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</si>
  <si>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</si>
  <si>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</si>
  <si>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</si>
  <si>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</si>
  <si>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</si>
  <si>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</si>
  <si>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</si>
  <si>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</si>
  <si>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</si>
  <si>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</si>
  <si>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</si>
  <si>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</si>
  <si>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</si>
  <si>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</si>
  <si>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</si>
  <si>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</si>
  <si>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</si>
  <si>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</si>
  <si>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</si>
  <si>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</si>
  <si>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</si>
  <si>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</si>
  <si>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</si>
  <si>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</si>
  <si>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</si>
  <si>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</si>
  <si>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</si>
  <si>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</si>
  <si>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</si>
  <si>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</si>
  <si>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</si>
  <si>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</si>
  <si>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</si>
  <si>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</si>
  <si>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</si>
  <si>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</si>
  <si>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</si>
  <si>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</si>
  <si>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</si>
  <si>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</si>
  <si>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</si>
  <si>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</si>
  <si>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</si>
  <si>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</si>
  <si>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</si>
  <si>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</si>
  <si>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</si>
  <si>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</si>
  <si>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</si>
  <si>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</si>
  <si>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</si>
  <si>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</si>
  <si>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</si>
  <si>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</si>
  <si>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</si>
  <si>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</si>
  <si>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</si>
  <si>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</si>
  <si>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</si>
  <si>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</si>
  <si>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</si>
  <si>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</si>
  <si>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</si>
  <si>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</si>
  <si>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</si>
  <si>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</si>
  <si>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</si>
  <si>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</si>
  <si>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</si>
  <si>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</si>
  <si>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</si>
  <si>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</si>
  <si>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</si>
  <si>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</si>
  <si>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</si>
  <si>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</si>
  <si>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</si>
  <si>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</si>
  <si>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</si>
  <si>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</si>
  <si>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</si>
  <si>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</si>
  <si>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</si>
  <si>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</si>
  <si>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</si>
  <si>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</si>
  <si>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</si>
  <si>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</si>
  <si>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</si>
  <si>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</si>
  <si>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</si>
  <si>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</si>
  <si>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</si>
  <si>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</si>
  <si>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</si>
  <si>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</si>
  <si>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</si>
  <si>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</si>
  <si>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</si>
  <si>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</si>
  <si>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</si>
  <si>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</si>
  <si>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</si>
  <si>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</si>
  <si>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</si>
  <si>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</si>
  <si>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</si>
  <si>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</si>
  <si>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</si>
  <si>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</si>
  <si>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</si>
  <si>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</si>
  <si>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</si>
  <si>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</si>
  <si>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</si>
  <si>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</si>
  <si>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</si>
  <si>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</si>
  <si>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</si>
  <si>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</si>
  <si>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</si>
  <si>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</si>
  <si>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</si>
  <si>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</si>
  <si>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</si>
  <si>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</si>
  <si>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</si>
  <si>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</si>
  <si>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</si>
  <si>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</si>
  <si>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</si>
  <si>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</si>
  <si>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</si>
  <si>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</si>
  <si>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</si>
  <si>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</si>
  <si>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</si>
  <si>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</si>
  <si>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</si>
  <si>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</si>
  <si>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</si>
  <si>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</si>
  <si>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</si>
  <si>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</si>
  <si>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</si>
  <si>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</si>
  <si>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</si>
  <si>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</si>
  <si>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</si>
  <si>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</si>
  <si>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</si>
  <si>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</si>
  <si>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</si>
  <si>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</si>
  <si>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</si>
  <si>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</si>
  <si>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</si>
  <si>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</si>
  <si>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</si>
  <si>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</si>
  <si>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</si>
  <si>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</si>
  <si>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</si>
  <si>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</si>
  <si>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</si>
  <si>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</si>
  <si>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</si>
  <si>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</si>
  <si>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</si>
  <si>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</si>
  <si>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</si>
  <si>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</si>
  <si>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</si>
  <si>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</si>
  <si>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</si>
  <si>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</si>
  <si>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</si>
  <si>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</si>
  <si>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</si>
  <si>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</si>
  <si>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</si>
  <si>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</si>
  <si>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</si>
  <si>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</si>
  <si>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</si>
  <si>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</si>
  <si>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</si>
  <si>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</si>
  <si>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</si>
  <si>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</si>
  <si>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</si>
  <si>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</si>
  <si>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</si>
  <si>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</si>
  <si>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</si>
  <si>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</si>
  <si>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</si>
  <si>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</si>
  <si>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</si>
  <si>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</si>
  <si>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</si>
  <si>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</si>
  <si>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</si>
  <si>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</si>
  <si>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</si>
  <si>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</si>
  <si>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</si>
  <si>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</si>
  <si>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</si>
  <si>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</si>
  <si>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</si>
  <si>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</si>
  <si>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</si>
  <si>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</si>
  <si>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</si>
  <si>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</si>
  <si>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</si>
  <si>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</si>
  <si>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</si>
  <si>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</si>
  <si>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</si>
  <si>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</si>
  <si>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</si>
  <si>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</si>
  <si>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</si>
  <si>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</si>
  <si>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</si>
  <si>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</si>
  <si>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</si>
  <si>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</si>
  <si>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</si>
  <si>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</si>
  <si>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</si>
  <si>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</si>
  <si>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</si>
  <si>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</si>
  <si>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</si>
  <si>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</si>
  <si>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</si>
  <si>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</si>
  <si>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</si>
  <si>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</si>
  <si>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</si>
  <si>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</si>
  <si>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</si>
  <si>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</si>
  <si>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</si>
  <si>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</si>
  <si>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</si>
  <si>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</si>
  <si>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</si>
  <si>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</si>
  <si>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</si>
  <si>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</si>
  <si>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</si>
  <si>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</si>
  <si>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</si>
  <si>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</si>
  <si>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</si>
  <si>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</si>
  <si>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</si>
  <si>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</si>
  <si>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</si>
  <si>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</si>
  <si>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</si>
  <si>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</si>
  <si>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</si>
  <si>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</si>
  <si>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</si>
  <si>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</si>
  <si>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</si>
  <si>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</si>
  <si>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</si>
  <si>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</si>
  <si>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</si>
  <si>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</si>
  <si>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</si>
  <si>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</si>
  <si>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</si>
  <si>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</si>
  <si>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</si>
  <si>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</si>
  <si>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</si>
  <si>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</si>
  <si>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</si>
  <si>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</si>
  <si>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</si>
  <si>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</si>
  <si>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</si>
  <si>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</si>
  <si>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</si>
  <si>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</si>
  <si>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</si>
  <si>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</si>
  <si>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</si>
  <si>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</si>
  <si>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</si>
  <si>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</si>
  <si>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</si>
  <si>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</si>
  <si>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</si>
  <si>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</si>
  <si>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</si>
  <si>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</si>
  <si>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</si>
  <si>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</si>
  <si>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</si>
  <si>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</si>
  <si>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</si>
  <si>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</si>
  <si>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</si>
  <si>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</si>
  <si>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</si>
  <si>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</si>
  <si>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</si>
  <si>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</si>
  <si>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</si>
  <si>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</si>
  <si>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</si>
  <si>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</si>
  <si>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</si>
  <si>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</si>
  <si>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</si>
  <si>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</si>
  <si>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</si>
  <si>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</si>
  <si>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</si>
  <si>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</si>
  <si>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</si>
  <si>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</si>
  <si>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</si>
  <si>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</si>
  <si>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</si>
  <si>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</si>
  <si>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</si>
  <si>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</si>
  <si>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</si>
  <si>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</si>
  <si>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</si>
  <si>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</si>
  <si>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</si>
  <si>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</si>
  <si>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</si>
  <si>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</si>
  <si>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</si>
  <si>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</si>
  <si>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</si>
  <si>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</si>
  <si>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</si>
  <si>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</si>
  <si>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</si>
  <si>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</si>
  <si>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</si>
  <si>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</si>
  <si>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</si>
  <si>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</si>
  <si>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</si>
  <si>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</si>
  <si>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</si>
  <si>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</si>
  <si>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</si>
  <si>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</si>
  <si>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</si>
  <si>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</si>
  <si>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</si>
  <si>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</si>
  <si>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</si>
  <si>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</si>
  <si>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</si>
  <si>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</si>
  <si>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</si>
  <si>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</si>
  <si>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</si>
  <si>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</si>
  <si>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</si>
  <si>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</si>
  <si>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</si>
  <si>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</si>
  <si>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</si>
  <si>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</si>
  <si>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</si>
  <si>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</si>
  <si>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</si>
  <si>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</si>
  <si>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</si>
  <si>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</si>
  <si>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</si>
  <si>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</si>
  <si>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</si>
  <si>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</si>
  <si>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</si>
  <si>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</si>
  <si>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</si>
  <si>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</si>
  <si>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</si>
  <si>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</si>
  <si>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</si>
  <si>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</si>
  <si>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</si>
  <si>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</si>
  <si>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</si>
  <si>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</si>
  <si>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</si>
  <si>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</si>
  <si>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</si>
  <si>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</si>
  <si>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</si>
  <si>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</si>
  <si>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</si>
  <si>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</si>
  <si>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</si>
  <si>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</si>
  <si>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</si>
  <si>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</si>
  <si>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</si>
  <si>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</si>
  <si>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</si>
  <si>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</si>
  <si>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</si>
  <si>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</si>
  <si>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</si>
  <si>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</si>
  <si>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</si>
  <si>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</si>
  <si>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</si>
  <si>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</si>
  <si>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</si>
  <si>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</si>
  <si>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</si>
  <si>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</si>
  <si>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</si>
  <si>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</si>
  <si>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</si>
  <si>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</si>
  <si>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</si>
  <si>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</si>
  <si>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</si>
  <si>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</si>
  <si>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</si>
  <si>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</si>
  <si>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</si>
  <si>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</si>
  <si>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</si>
  <si>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</si>
  <si>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</si>
  <si>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</si>
  <si>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</si>
  <si>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</si>
  <si>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</si>
  <si>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</si>
  <si>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</si>
  <si>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</si>
  <si>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</si>
  <si>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</si>
  <si>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</si>
  <si>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</si>
  <si>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</si>
  <si>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</si>
  <si>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</si>
  <si>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</si>
  <si>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</si>
  <si>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</si>
  <si>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</si>
  <si>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</si>
  <si>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</si>
  <si>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</si>
  <si>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</si>
  <si>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</si>
  <si>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</si>
  <si>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</si>
  <si>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</si>
  <si>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</si>
  <si>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</si>
  <si>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</si>
  <si>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</si>
  <si>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</si>
  <si>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</si>
  <si>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</si>
  <si>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</si>
  <si>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</si>
  <si>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</si>
  <si>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</si>
  <si>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</si>
  <si>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</si>
  <si>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</si>
  <si>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</si>
  <si>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</si>
  <si>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</si>
  <si>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</si>
  <si>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</si>
  <si>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</si>
  <si>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</si>
  <si>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</si>
  <si>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</si>
  <si>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</si>
  <si>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</si>
  <si>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</si>
  <si>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</si>
  <si>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</si>
  <si>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</si>
  <si>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</si>
  <si>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</si>
  <si>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</si>
  <si>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</si>
  <si>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</si>
  <si>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</si>
  <si>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</si>
  <si>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</si>
  <si>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</si>
  <si>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</si>
  <si>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</si>
  <si>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</si>
  <si>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</si>
  <si>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</si>
  <si>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</si>
  <si>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</si>
  <si>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</si>
  <si>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</si>
  <si>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</si>
  <si>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</si>
  <si>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</si>
  <si>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</si>
  <si>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</si>
  <si>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</si>
  <si>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</si>
  <si>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</si>
  <si>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</si>
  <si>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</si>
  <si>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</si>
  <si>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</si>
  <si>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</si>
  <si>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</si>
  <si>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</si>
  <si>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</si>
  <si>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</si>
  <si>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</si>
  <si>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</si>
  <si>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</si>
  <si>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</si>
  <si>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</si>
  <si>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</si>
  <si>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</si>
  <si>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</si>
  <si>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</si>
  <si>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</si>
  <si>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</si>
  <si>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</si>
  <si>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</si>
  <si>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</si>
  <si>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</si>
  <si>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</si>
  <si>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</si>
  <si>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</si>
  <si>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</si>
  <si>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</si>
  <si>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</si>
  <si>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</si>
  <si>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</si>
  <si>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</si>
  <si>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</si>
  <si>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</si>
  <si>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</si>
  <si>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</si>
  <si>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</si>
  <si>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</si>
  <si>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</si>
  <si>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</si>
  <si>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</si>
  <si>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</si>
  <si>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</si>
  <si>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</si>
  <si>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</si>
  <si>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</si>
  <si>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</si>
  <si>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</si>
  <si>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</si>
  <si>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</si>
  <si>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</si>
  <si>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</si>
  <si>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</si>
  <si>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</si>
  <si>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</si>
  <si>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</si>
  <si>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</si>
  <si>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</si>
  <si>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</si>
  <si>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</si>
  <si>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</si>
  <si>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</si>
  <si>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</si>
  <si>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</si>
  <si>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</si>
  <si>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</si>
  <si>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</si>
  <si>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</si>
  <si>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</si>
  <si>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</si>
  <si>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</si>
  <si>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</si>
  <si>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</si>
  <si>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</si>
  <si>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</si>
  <si>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</si>
  <si>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</si>
  <si>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</si>
  <si>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</si>
  <si>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</si>
  <si>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</si>
  <si>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</si>
  <si>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</si>
  <si>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</si>
  <si>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</si>
  <si>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</si>
  <si>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</si>
  <si>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</si>
  <si>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</si>
  <si>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</si>
  <si>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</si>
  <si>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</si>
  <si>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</si>
  <si>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</si>
  <si>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</si>
  <si>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</si>
  <si>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</si>
  <si>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</si>
  <si>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</si>
  <si>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</si>
  <si>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</si>
  <si>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</si>
  <si>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</si>
  <si>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</si>
  <si>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</si>
  <si>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</si>
  <si>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</si>
  <si>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</si>
  <si>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</si>
  <si>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</si>
  <si>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</si>
  <si>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</si>
  <si>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</si>
  <si>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</si>
  <si>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</si>
  <si>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</si>
  <si>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</si>
  <si>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</si>
  <si>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</si>
  <si>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</si>
  <si>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</si>
  <si>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</si>
  <si>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</si>
  <si>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</si>
  <si>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</si>
  <si>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</si>
  <si>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</si>
  <si>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</si>
  <si>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</si>
  <si>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</si>
  <si>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</si>
  <si>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</si>
  <si>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</si>
  <si>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</si>
  <si>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</si>
  <si>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</si>
  <si>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</si>
  <si>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</si>
  <si>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</si>
  <si>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</si>
  <si>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</si>
  <si>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</si>
  <si>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</si>
  <si>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</si>
  <si>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</si>
  <si>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</si>
  <si>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</si>
  <si>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</si>
  <si>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</si>
  <si>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</si>
  <si>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</si>
  <si>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</si>
  <si>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</si>
  <si>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</si>
  <si>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</si>
  <si>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</si>
  <si>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</si>
  <si>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</si>
  <si>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</si>
  <si>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</si>
  <si>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</si>
  <si>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</si>
  <si>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</si>
  <si>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</si>
  <si>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</si>
  <si>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</si>
  <si>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</si>
  <si>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</si>
  <si>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</si>
  <si>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</si>
  <si>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</si>
  <si>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</si>
  <si>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</si>
  <si>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</si>
  <si>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</si>
  <si>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</si>
  <si>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</si>
  <si>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</si>
  <si>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</si>
  <si>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</si>
  <si>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</si>
  <si>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</si>
  <si>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</si>
  <si>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</si>
  <si>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</si>
  <si>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</si>
  <si>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</si>
  <si>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</si>
  <si>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</si>
  <si>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</si>
  <si>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</si>
  <si>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</si>
  <si>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</si>
  <si>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</si>
  <si>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</si>
  <si>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</si>
  <si>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</si>
  <si>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</si>
  <si>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</si>
  <si>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</si>
  <si>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</si>
  <si>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</si>
  <si>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</si>
  <si>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</si>
  <si>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</si>
  <si>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</si>
  <si>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</si>
  <si>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</si>
  <si>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</si>
  <si>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</si>
  <si>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</si>
  <si>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</si>
  <si>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</si>
  <si>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</si>
  <si>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</si>
  <si>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</si>
  <si>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</si>
  <si>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</si>
  <si>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</si>
  <si>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</si>
  <si>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</si>
  <si>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</si>
  <si>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</si>
  <si>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</si>
  <si>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</si>
  <si>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</si>
  <si>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</si>
  <si>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</si>
  <si>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</si>
  <si>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</si>
  <si>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</si>
  <si>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</si>
  <si>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</si>
  <si>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</si>
  <si>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</si>
  <si>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</si>
  <si>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</si>
  <si>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</si>
  <si>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</si>
  <si>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</si>
  <si>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</si>
  <si>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</si>
  <si>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</si>
  <si>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</si>
  <si>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</si>
  <si>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</si>
  <si>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</si>
  <si>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</si>
  <si>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</si>
  <si>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</si>
  <si>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</si>
  <si>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</si>
  <si>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</si>
  <si>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</si>
  <si>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</si>
  <si>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</si>
  <si>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</si>
  <si>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</si>
  <si>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</si>
  <si>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</si>
  <si>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</si>
  <si>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</si>
  <si>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</si>
  <si>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</si>
  <si>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</si>
  <si>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</si>
  <si>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</si>
  <si>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</si>
  <si>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</si>
  <si>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</si>
  <si>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</si>
  <si>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</si>
  <si>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</si>
  <si>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</si>
  <si>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</si>
  <si>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</si>
  <si>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</si>
  <si>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</si>
  <si>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</si>
  <si>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</si>
  <si>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</si>
  <si>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</si>
  <si>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</si>
  <si>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</si>
  <si>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</si>
  <si>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</si>
  <si>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</si>
  <si>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</si>
  <si>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</si>
  <si>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</si>
  <si>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</si>
  <si>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</si>
  <si>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</si>
  <si>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</si>
  <si>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</si>
  <si>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</si>
  <si>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</si>
  <si>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</si>
  <si>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</si>
  <si>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</si>
  <si>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</si>
  <si>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</si>
  <si>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</si>
  <si>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</si>
  <si>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</si>
  <si>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</si>
  <si>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</si>
  <si>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</si>
  <si>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</si>
  <si>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</si>
  <si>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</si>
  <si>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</si>
  <si>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</si>
  <si>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</si>
  <si>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</si>
  <si>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</si>
  <si>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</si>
  <si>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</si>
  <si>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</si>
  <si>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</si>
  <si>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</si>
  <si>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</si>
  <si>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</si>
  <si>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</si>
  <si>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</si>
  <si>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</si>
  <si>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</si>
  <si>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</si>
  <si>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</si>
  <si>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</si>
  <si>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</si>
  <si>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</si>
  <si>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</si>
  <si>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</si>
  <si>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</si>
  <si>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</si>
  <si>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</si>
  <si>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</si>
  <si>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</si>
  <si>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</si>
  <si>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</si>
  <si>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</si>
  <si>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</si>
  <si>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</si>
  <si>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</si>
  <si>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</si>
  <si>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</si>
  <si>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</si>
  <si>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</si>
  <si>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</si>
  <si>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</si>
  <si>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</si>
  <si>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</si>
  <si>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</si>
  <si>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</si>
  <si>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</si>
  <si>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</si>
  <si>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</si>
  <si>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</si>
  <si>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</si>
  <si>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</si>
  <si>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</si>
  <si>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</si>
  <si>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</si>
  <si>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</si>
  <si>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</si>
  <si>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</si>
  <si>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</si>
  <si>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</si>
  <si>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</si>
  <si>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</si>
  <si>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</si>
  <si>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</si>
  <si>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</si>
  <si>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</si>
  <si>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</si>
  <si>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</si>
  <si>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</si>
  <si>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</si>
  <si>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</si>
  <si>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</si>
  <si>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</si>
  <si>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</si>
  <si>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</si>
  <si>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</si>
  <si>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</si>
  <si>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</si>
  <si>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</si>
  <si>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</si>
  <si>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</si>
  <si>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</si>
  <si>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</si>
  <si>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</si>
  <si>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</si>
  <si>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</si>
  <si>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</si>
  <si>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</si>
  <si>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</si>
  <si>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</si>
  <si>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</si>
  <si>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</si>
  <si>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</si>
  <si>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</si>
  <si>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</si>
  <si>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</si>
  <si>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</si>
  <si>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</si>
  <si>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</si>
  <si>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</si>
  <si>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</si>
  <si>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</si>
  <si>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</si>
  <si>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</si>
  <si>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</si>
  <si>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</si>
  <si>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</si>
  <si>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</si>
  <si>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</si>
  <si>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</si>
  <si>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</si>
  <si>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</si>
  <si>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</si>
  <si>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</si>
  <si>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</si>
  <si>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</si>
  <si>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</si>
  <si>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</si>
  <si>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</si>
  <si>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</si>
  <si>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</si>
  <si>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</si>
  <si>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</si>
  <si>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</si>
  <si>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</si>
  <si>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</si>
  <si>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</si>
  <si>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</si>
  <si>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</si>
  <si>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</si>
  <si>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</si>
  <si>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</si>
  <si>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</si>
  <si>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</si>
  <si>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</si>
  <si>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</si>
  <si>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</si>
  <si>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</si>
  <si>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</si>
  <si>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</si>
  <si>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</si>
  <si>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</si>
  <si>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</si>
  <si>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</si>
  <si>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</si>
  <si>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</si>
  <si>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</si>
  <si>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</si>
  <si>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</si>
  <si>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</si>
  <si>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</si>
  <si>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</si>
  <si>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</si>
  <si>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</si>
  <si>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</si>
  <si>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</si>
  <si>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</si>
  <si>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</si>
  <si>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</si>
  <si>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</si>
  <si>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</si>
  <si>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</si>
  <si>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</si>
  <si>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</si>
  <si>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</si>
  <si>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</si>
  <si>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</si>
  <si>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</si>
  <si>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</si>
  <si>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</si>
  <si>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</si>
  <si>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</si>
  <si>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</si>
  <si>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</si>
  <si>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</si>
  <si>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</si>
  <si>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</si>
  <si>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</si>
  <si>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</si>
  <si>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</si>
  <si>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</si>
  <si>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</si>
  <si>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</si>
  <si>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</si>
  <si>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</si>
  <si>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</si>
  <si>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</si>
  <si>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</si>
  <si>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</si>
  <si>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</si>
  <si>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</si>
  <si>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</si>
  <si>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</si>
  <si>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</si>
  <si>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</si>
  <si>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</si>
  <si>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</si>
  <si>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</si>
  <si>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</si>
  <si>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</si>
  <si>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</si>
  <si>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</si>
  <si>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</si>
  <si>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</si>
  <si>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</si>
  <si>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</si>
  <si>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</si>
  <si>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</si>
  <si>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</si>
  <si>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</si>
  <si>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</si>
  <si>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</si>
  <si>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</si>
  <si>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</si>
  <si>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</si>
  <si>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</si>
  <si>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</si>
  <si>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</si>
  <si>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</si>
  <si>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</si>
  <si>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</si>
  <si>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</si>
  <si>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</si>
  <si>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</si>
  <si>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</si>
  <si>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</si>
  <si>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</si>
  <si>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</si>
  <si>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</si>
  <si>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</si>
  <si>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</si>
  <si>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</si>
  <si>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</si>
  <si>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</si>
  <si>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</si>
  <si>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</si>
  <si>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</si>
  <si>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</si>
  <si>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</si>
  <si>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</si>
  <si>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</si>
  <si>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</si>
  <si>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</si>
  <si>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</si>
  <si>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</si>
  <si>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</si>
  <si>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</si>
  <si>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</si>
  <si>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</si>
  <si>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</si>
  <si>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</si>
  <si>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</si>
  <si>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</si>
  <si>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</si>
  <si>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</si>
  <si>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</si>
  <si>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</si>
  <si>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</si>
  <si>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</si>
  <si>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</si>
  <si>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</si>
  <si>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</si>
  <si>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</si>
  <si>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</si>
  <si>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</si>
  <si>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</si>
  <si>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</si>
  <si>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</si>
  <si>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</si>
  <si>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</si>
  <si>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</si>
  <si>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</si>
  <si>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</si>
  <si>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</si>
  <si>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</si>
  <si>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</si>
  <si>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</si>
  <si>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</si>
  <si>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</si>
  <si>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</si>
  <si>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</si>
  <si>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</si>
  <si>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</si>
  <si>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</si>
  <si>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</si>
  <si>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</si>
  <si>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</si>
  <si>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</si>
  <si>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</si>
  <si>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</si>
  <si>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</si>
  <si>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</si>
  <si>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</si>
  <si>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</si>
  <si>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</si>
  <si>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</si>
  <si>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</si>
  <si>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</si>
  <si>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</si>
  <si>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</si>
  <si>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</si>
  <si>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</si>
  <si>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</si>
  <si>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</si>
  <si>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</si>
  <si>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</si>
  <si>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</si>
  <si>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</si>
  <si>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</si>
  <si>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</si>
  <si>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</si>
  <si>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</si>
  <si>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</si>
  <si>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</si>
  <si>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</si>
  <si>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</si>
  <si>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</si>
  <si>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</si>
  <si>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</si>
  <si>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</si>
  <si>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</si>
  <si>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</si>
  <si>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</si>
  <si>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</si>
  <si>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</si>
  <si>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</si>
  <si>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</si>
  <si>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</si>
  <si>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</si>
  <si>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</si>
  <si>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</si>
  <si>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</si>
  <si>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</si>
  <si>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</si>
  <si>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</si>
  <si>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</si>
  <si>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</si>
  <si>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</si>
  <si>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</si>
  <si>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</si>
  <si>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</si>
  <si>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</si>
  <si>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</si>
  <si>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</si>
  <si>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</si>
  <si>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</si>
  <si>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</si>
  <si>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</si>
  <si>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</si>
  <si>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</si>
  <si>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</si>
  <si>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</si>
  <si>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</si>
  <si>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</si>
  <si>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</si>
  <si>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</si>
  <si>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</si>
  <si>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</si>
  <si>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</si>
  <si>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</si>
  <si>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</si>
  <si>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</si>
  <si>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</si>
  <si>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</si>
  <si>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</si>
  <si>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</si>
  <si>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</si>
  <si>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</si>
  <si>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</si>
  <si>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</si>
  <si>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</si>
  <si>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</si>
  <si>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</si>
  <si>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</si>
  <si>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</si>
  <si>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</si>
  <si>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</si>
  <si>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</si>
  <si>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</si>
  <si>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</si>
  <si>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</si>
  <si>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</si>
  <si>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</si>
  <si>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</si>
  <si>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</si>
  <si>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</si>
  <si>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</si>
  <si>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</si>
  <si>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</si>
  <si>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</si>
  <si>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</si>
  <si>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</si>
  <si>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</si>
  <si>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</si>
  <si>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</si>
  <si>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</si>
  <si>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</si>
  <si>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</si>
  <si>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</si>
  <si>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</si>
  <si>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</si>
  <si>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</si>
  <si>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</si>
  <si>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</si>
  <si>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</si>
  <si>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</si>
  <si>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</si>
  <si>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</si>
  <si>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</si>
  <si>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</si>
  <si>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</si>
  <si>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</si>
  <si>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</si>
  <si>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</si>
  <si>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</si>
  <si>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</si>
  <si>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</si>
  <si>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</si>
  <si>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</si>
  <si>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</si>
  <si>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</si>
  <si>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</si>
  <si>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</si>
  <si>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</si>
  <si>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</si>
  <si>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</si>
  <si>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</si>
  <si>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</si>
  <si>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</si>
  <si>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</si>
  <si>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</si>
  <si>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</si>
  <si>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</si>
  <si>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</si>
  <si>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</si>
  <si>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</si>
  <si>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</si>
  <si>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</si>
  <si>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</si>
  <si>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</si>
  <si>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</si>
  <si>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</si>
  <si>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</si>
  <si>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</si>
  <si>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</si>
  <si>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</si>
  <si>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</si>
  <si>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</si>
  <si>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</si>
  <si>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</si>
  <si>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</si>
  <si>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</si>
  <si>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</si>
  <si>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</si>
  <si>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</si>
  <si>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</si>
  <si>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</si>
  <si>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</si>
  <si>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</si>
  <si>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</si>
  <si>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</si>
  <si>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</si>
  <si>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</si>
  <si>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</si>
  <si>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</si>
  <si>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</si>
  <si>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</si>
  <si>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</si>
  <si>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</si>
  <si>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</si>
  <si>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</si>
  <si>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</si>
  <si>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</si>
  <si>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</si>
  <si>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</si>
  <si>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</si>
  <si>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</si>
  <si>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</si>
  <si>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</si>
  <si>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</si>
  <si>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</si>
  <si>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</si>
  <si>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</si>
  <si>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</si>
  <si>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</si>
  <si>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</si>
  <si>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</si>
  <si>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</si>
  <si>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</si>
  <si>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</si>
  <si>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</si>
  <si>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</si>
  <si>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</si>
  <si>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</si>
  <si>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</si>
  <si>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</si>
  <si>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</si>
  <si>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</si>
  <si>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</si>
  <si>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</si>
  <si>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</si>
  <si>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</si>
  <si>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</si>
  <si>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</si>
  <si>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</si>
  <si>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</si>
  <si>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</si>
  <si>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</si>
  <si>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</si>
  <si>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</si>
  <si>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</si>
  <si>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</si>
  <si>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</si>
  <si>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</si>
  <si>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</si>
  <si>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</si>
  <si>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</si>
  <si>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</si>
  <si>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</si>
  <si>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</si>
  <si>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</si>
  <si>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</si>
  <si>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</si>
  <si>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</si>
  <si>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</si>
  <si>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</si>
  <si>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</si>
  <si>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</si>
  <si>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</si>
  <si>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</si>
  <si>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</si>
  <si>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</si>
  <si>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</si>
  <si>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</si>
  <si>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</si>
  <si>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</si>
  <si>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</si>
  <si>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</si>
  <si>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</si>
  <si>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</si>
  <si>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</si>
  <si>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</si>
  <si>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</si>
  <si>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</si>
  <si>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</si>
  <si>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</si>
  <si>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</si>
  <si>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</si>
  <si>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</si>
  <si>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</si>
  <si>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</si>
  <si>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</si>
  <si>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</si>
  <si>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</si>
  <si>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</si>
  <si>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</si>
  <si>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</si>
  <si>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</si>
  <si>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</si>
  <si>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</si>
  <si>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</si>
  <si>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</si>
  <si>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</si>
  <si>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</si>
  <si>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</si>
  <si>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</si>
  <si>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</si>
  <si>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</si>
  <si>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</si>
  <si>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</si>
  <si>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</si>
  <si>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</si>
  <si>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</si>
  <si>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</si>
  <si>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</si>
  <si>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</si>
  <si>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</si>
  <si>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</si>
  <si>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</si>
  <si>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</si>
  <si>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</si>
  <si>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</si>
  <si>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</si>
  <si>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</si>
  <si>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</si>
  <si>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</si>
  <si>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</si>
  <si>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</si>
  <si>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</si>
  <si>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</si>
  <si>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</si>
  <si>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</si>
  <si>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</si>
  <si>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</si>
  <si>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</si>
  <si>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</si>
  <si>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</si>
  <si>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</si>
  <si>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</si>
  <si>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</si>
  <si>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</si>
  <si>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</si>
  <si>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</si>
  <si>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</si>
  <si>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</si>
  <si>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</si>
  <si>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</si>
  <si>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</si>
  <si>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</si>
  <si>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</si>
  <si>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</si>
  <si>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</si>
  <si>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</si>
  <si>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</si>
  <si>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</si>
  <si>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</si>
  <si>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</si>
  <si>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</si>
  <si>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</si>
  <si>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</si>
  <si>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</si>
  <si>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</si>
  <si>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</si>
  <si>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</si>
  <si>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</si>
  <si>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</si>
  <si>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</si>
  <si>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</si>
  <si>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</si>
  <si>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</si>
  <si>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</si>
  <si>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</si>
  <si>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</si>
  <si>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</si>
  <si>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</si>
  <si>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</si>
  <si>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</si>
  <si>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</si>
  <si>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</si>
  <si>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</si>
  <si>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</si>
  <si>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</si>
  <si>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</si>
  <si>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</si>
  <si>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</si>
  <si>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</si>
  <si>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</si>
  <si>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</si>
  <si>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</si>
  <si>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</si>
  <si>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</si>
  <si>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</si>
  <si>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</si>
  <si>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</si>
  <si>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</si>
  <si>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</si>
  <si>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</si>
  <si>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</si>
  <si>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</si>
  <si>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</si>
  <si>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</si>
  <si>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</si>
  <si>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</si>
  <si>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</si>
  <si>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</si>
  <si>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</si>
  <si>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</si>
  <si>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</si>
  <si>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</si>
  <si>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</si>
  <si>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</si>
  <si>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</si>
  <si>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</si>
  <si>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</si>
  <si>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</si>
  <si>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</si>
  <si>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</si>
  <si>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</si>
  <si>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</si>
  <si>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</si>
  <si>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</si>
  <si>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</si>
  <si>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</si>
  <si>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</si>
  <si>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</si>
  <si>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</si>
  <si>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</si>
  <si>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</si>
  <si>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</si>
  <si>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</si>
  <si>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</si>
  <si>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</si>
  <si>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</si>
  <si>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</si>
  <si>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</si>
  <si>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</si>
  <si>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</si>
  <si>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</si>
  <si>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</si>
  <si>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</si>
  <si>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</si>
  <si>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</si>
  <si>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</si>
  <si>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</si>
  <si>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</si>
  <si>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</si>
  <si>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</si>
  <si>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</si>
  <si>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</si>
  <si>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</si>
  <si>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</si>
  <si>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</si>
  <si>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</si>
  <si>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</si>
  <si>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</si>
  <si>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</si>
  <si>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</si>
  <si>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</si>
  <si>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</si>
  <si>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</si>
  <si>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</si>
  <si>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</si>
  <si>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</si>
  <si>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</si>
  <si>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</si>
  <si>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</si>
  <si>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</si>
  <si>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</si>
  <si>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</si>
  <si>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</si>
  <si>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</si>
  <si>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</si>
  <si>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</si>
  <si>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</si>
  <si>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</si>
  <si>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</si>
  <si>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</si>
  <si>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</si>
  <si>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</si>
  <si>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</si>
  <si>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</si>
  <si>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</si>
  <si>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</si>
  <si>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</si>
  <si>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</si>
  <si>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</si>
  <si>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</si>
  <si>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</si>
  <si>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</si>
  <si>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</si>
  <si>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</si>
  <si>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</si>
  <si>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</si>
  <si>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</si>
  <si>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</si>
  <si>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</si>
  <si>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</si>
  <si>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</si>
  <si>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</si>
  <si>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</si>
  <si>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</si>
  <si>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</si>
  <si>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</si>
  <si>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</si>
  <si>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</si>
  <si>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</si>
  <si>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</si>
  <si>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</si>
  <si>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</si>
  <si>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</si>
  <si>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</si>
  <si>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</si>
  <si>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</si>
  <si>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</si>
  <si>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</si>
  <si>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</si>
  <si>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</si>
  <si>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</si>
  <si>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</si>
  <si>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</si>
  <si>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</si>
  <si>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</si>
  <si>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</si>
  <si>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</si>
  <si>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</si>
  <si>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</si>
  <si>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</si>
  <si>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</si>
  <si>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</si>
  <si>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</si>
  <si>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</si>
  <si>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</si>
  <si>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</si>
  <si>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</si>
  <si>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</si>
  <si>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</si>
  <si>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</si>
  <si>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</si>
  <si>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</si>
  <si>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</si>
  <si>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</si>
  <si>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</si>
  <si>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</si>
  <si>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</si>
  <si>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</si>
  <si>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</si>
  <si>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</si>
  <si>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</si>
  <si>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</si>
  <si>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</si>
  <si>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</si>
  <si>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</si>
  <si>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</si>
  <si>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</si>
  <si>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</si>
  <si>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</si>
  <si>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</si>
  <si>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</si>
  <si>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</si>
  <si>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</si>
  <si>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</si>
  <si>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</si>
  <si>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</si>
  <si>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</si>
  <si>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</si>
  <si>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</si>
  <si>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</si>
  <si>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</si>
  <si>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</si>
  <si>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</si>
  <si>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</si>
  <si>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</si>
  <si>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</si>
  <si>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</si>
  <si>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</si>
  <si>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</si>
  <si>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</si>
  <si>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</si>
  <si>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</si>
  <si>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</si>
  <si>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</si>
  <si>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</si>
  <si>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</si>
  <si>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</si>
  <si>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</si>
  <si>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</si>
  <si>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</si>
  <si>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</si>
  <si>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</si>
  <si>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</si>
  <si>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</si>
  <si>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</si>
  <si>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</si>
  <si>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</si>
  <si>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</si>
  <si>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</si>
  <si>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</si>
  <si>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</si>
  <si>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</si>
  <si>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</si>
  <si>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</si>
  <si>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</si>
  <si>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</si>
  <si>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</si>
  <si>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</si>
  <si>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</si>
  <si>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</si>
  <si>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</si>
  <si>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</si>
  <si>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</si>
  <si>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</si>
  <si>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</si>
  <si>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</si>
  <si>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</si>
  <si>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</si>
  <si>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</si>
  <si>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</si>
  <si>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</si>
  <si>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</si>
  <si>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</si>
  <si>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</si>
  <si>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</si>
  <si>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</si>
  <si>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</si>
  <si>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</si>
  <si>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</si>
  <si>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</si>
  <si>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</si>
  <si>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</si>
  <si>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</si>
  <si>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</si>
  <si>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</si>
  <si>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</si>
  <si>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</si>
  <si>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</si>
  <si>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</si>
  <si>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</si>
  <si>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</si>
  <si>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</si>
  <si>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</si>
  <si>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</si>
  <si>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</si>
  <si>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</si>
  <si>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</si>
  <si>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</si>
  <si>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</si>
  <si>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</si>
  <si>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</si>
  <si>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</si>
  <si>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</si>
  <si>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</si>
  <si>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</si>
  <si>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</si>
  <si>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</si>
  <si>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</si>
  <si>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</si>
  <si>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</si>
  <si>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</si>
  <si>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</si>
  <si>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</si>
  <si>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</si>
  <si>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</si>
  <si>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</si>
  <si>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</si>
  <si>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</si>
  <si>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</si>
  <si>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</si>
  <si>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</si>
  <si>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</si>
  <si>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</si>
  <si>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</si>
  <si>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</si>
  <si>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</si>
  <si>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</si>
  <si>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</si>
  <si>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</si>
  <si>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</si>
  <si>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</si>
  <si>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</si>
  <si>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</si>
  <si>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</si>
  <si>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</si>
  <si>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</si>
  <si>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</si>
  <si>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</si>
  <si>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</si>
  <si>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</si>
  <si>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</si>
  <si>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</si>
  <si>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</si>
  <si>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</si>
  <si>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</si>
  <si>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</si>
  <si>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</si>
  <si>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</si>
  <si>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</si>
  <si>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</si>
  <si>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</si>
  <si>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</si>
  <si>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</si>
  <si>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</si>
  <si>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</si>
  <si>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</si>
  <si>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</si>
  <si>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</si>
  <si>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</si>
  <si>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</si>
  <si>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</si>
  <si>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</si>
  <si>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</si>
  <si>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</si>
  <si>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</si>
  <si>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</si>
  <si>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</si>
  <si>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</si>
  <si>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</si>
  <si>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</si>
  <si>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</si>
  <si>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</si>
  <si>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</si>
  <si>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</si>
  <si>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</si>
  <si>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</si>
  <si>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</si>
  <si>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</si>
  <si>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</si>
  <si>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</si>
  <si>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</si>
  <si>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</si>
  <si>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</si>
  <si>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</si>
  <si>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</si>
  <si>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</si>
  <si>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</si>
  <si>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</si>
  <si>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</si>
  <si>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</si>
  <si>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</si>
  <si>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</si>
  <si>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</si>
  <si>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</si>
  <si>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</si>
  <si>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</si>
  <si>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</si>
  <si>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</si>
  <si>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</si>
  <si>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</si>
  <si>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</si>
  <si>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</si>
  <si>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</si>
  <si>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</si>
  <si>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</si>
  <si>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</si>
  <si>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</si>
  <si>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</si>
  <si>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</si>
  <si>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</si>
  <si>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</si>
  <si>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</si>
  <si>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</si>
  <si>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</si>
  <si>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</si>
  <si>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</si>
  <si>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</si>
  <si>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</si>
  <si>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</si>
  <si>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</si>
  <si>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</si>
  <si>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</si>
  <si>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</si>
  <si>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</si>
  <si>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</si>
  <si>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</si>
  <si>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</si>
  <si>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</si>
  <si>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</si>
  <si>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</si>
  <si>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</si>
  <si>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</si>
  <si>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</si>
  <si>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</si>
  <si>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</si>
  <si>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</si>
  <si>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</si>
  <si>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</si>
  <si>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</si>
  <si>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</si>
  <si>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</si>
  <si>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</si>
  <si>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</si>
  <si>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</si>
  <si>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</si>
  <si>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</si>
  <si>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</si>
  <si>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</si>
  <si>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</si>
  <si>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</si>
  <si>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</si>
  <si>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</si>
  <si>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</si>
  <si>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</si>
  <si>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</si>
  <si>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</si>
  <si>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</si>
  <si>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</si>
  <si>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</si>
  <si>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</si>
  <si>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</si>
  <si>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</si>
  <si>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</si>
  <si>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</si>
  <si>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</si>
  <si>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</si>
  <si>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</si>
  <si>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</si>
  <si>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</si>
  <si>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</si>
  <si>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</si>
  <si>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</si>
  <si>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</si>
  <si>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</si>
  <si>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</si>
  <si>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</si>
  <si>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</si>
  <si>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</si>
  <si>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</si>
  <si>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</si>
  <si>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</si>
  <si>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</si>
  <si>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</si>
  <si>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</si>
  <si>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</si>
  <si>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</si>
  <si>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</si>
  <si>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</si>
  <si>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</si>
  <si>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</si>
  <si>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</si>
  <si>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</si>
  <si>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</si>
  <si>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</si>
  <si>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</si>
  <si>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</si>
  <si>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</si>
  <si>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</si>
  <si>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</si>
  <si>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</si>
  <si>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</si>
  <si>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</si>
  <si>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</si>
  <si>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</si>
  <si>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</si>
  <si>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</si>
  <si>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</si>
  <si>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</si>
  <si>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</si>
  <si>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</si>
  <si>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</si>
  <si>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</si>
  <si>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</si>
  <si>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</si>
  <si>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</si>
  <si>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</si>
  <si>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</si>
  <si>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</si>
  <si>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</si>
  <si>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</si>
  <si>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</si>
  <si>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</si>
  <si>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</si>
  <si>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</si>
  <si>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</si>
  <si>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</si>
  <si>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</si>
  <si>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</si>
  <si>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</si>
  <si>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</si>
  <si>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</si>
  <si>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</si>
  <si>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</si>
  <si>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</si>
  <si>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</si>
  <si>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</si>
  <si>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</si>
  <si>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</si>
  <si>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</si>
  <si>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</si>
  <si>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</si>
  <si>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</si>
  <si>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</si>
  <si>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</si>
  <si>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</si>
  <si>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</si>
  <si>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</si>
  <si>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</si>
  <si>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</si>
  <si>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</si>
  <si>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</si>
  <si>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</si>
  <si>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</si>
  <si>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</si>
  <si>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</si>
  <si>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</si>
  <si>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</si>
  <si>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</si>
  <si>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</si>
  <si>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</si>
  <si>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</si>
  <si>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</si>
  <si>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</si>
  <si>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</si>
  <si>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</si>
  <si>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</si>
  <si>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</si>
  <si>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</si>
  <si>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</si>
  <si>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</si>
  <si>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</si>
  <si>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</si>
  <si>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</si>
  <si>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</si>
  <si>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</si>
  <si>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</si>
  <si>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</si>
  <si>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</si>
  <si>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</si>
  <si>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</si>
  <si>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</si>
  <si>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</si>
  <si>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</si>
  <si>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</si>
  <si>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</si>
  <si>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</si>
  <si>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</si>
  <si>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</si>
  <si>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</si>
  <si>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</si>
  <si>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</si>
  <si>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</si>
  <si>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</si>
  <si>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</si>
  <si>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</si>
  <si>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</si>
  <si>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</si>
  <si>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</si>
  <si>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</si>
  <si>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</si>
  <si>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</si>
  <si>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</si>
  <si>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</si>
  <si>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</si>
  <si>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</si>
  <si>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</si>
  <si>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</si>
  <si>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</si>
  <si>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</si>
  <si>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</si>
  <si>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</si>
  <si>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</si>
  <si>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</si>
  <si>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</si>
  <si>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</si>
  <si>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</si>
  <si>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</si>
  <si>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</si>
  <si>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</si>
  <si>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</si>
  <si>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</si>
  <si>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</si>
  <si>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</si>
  <si>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</si>
  <si>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</si>
  <si>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</si>
  <si>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</si>
  <si>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</si>
  <si>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</si>
  <si>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</si>
  <si>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</si>
  <si>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</si>
  <si>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</si>
  <si>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</si>
  <si>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</si>
  <si>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</si>
  <si>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</si>
  <si>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</si>
  <si>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</si>
  <si>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</si>
  <si>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</si>
  <si>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</si>
  <si>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</si>
  <si>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</si>
  <si>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</si>
  <si>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</si>
  <si>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</si>
  <si>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</si>
  <si>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</si>
  <si>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</si>
  <si>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</si>
  <si>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</si>
  <si>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</si>
  <si>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</si>
  <si>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</si>
  <si>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</si>
  <si>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</si>
  <si>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</si>
  <si>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</si>
  <si>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</si>
  <si>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</si>
  <si>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</si>
  <si>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</si>
  <si>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</si>
  <si>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</si>
  <si>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</si>
  <si>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</si>
  <si>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</si>
  <si>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</si>
  <si>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</si>
  <si>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</si>
  <si>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</si>
  <si>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</si>
  <si>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</si>
  <si>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</si>
  <si>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</si>
  <si>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</si>
  <si>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</si>
  <si>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</si>
  <si>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</si>
  <si>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</si>
  <si>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</si>
  <si>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</si>
  <si>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</si>
  <si>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</si>
  <si>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</si>
  <si>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</si>
  <si>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</si>
  <si>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</si>
  <si>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</si>
  <si>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</si>
  <si>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</si>
  <si>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</si>
  <si>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</si>
  <si>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</si>
  <si>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</si>
  <si>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</si>
  <si>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</si>
  <si>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</si>
  <si>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</si>
  <si>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</si>
  <si>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</si>
  <si>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</si>
  <si>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</si>
  <si>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</si>
  <si>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</si>
  <si>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</si>
  <si>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</si>
  <si>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</si>
  <si>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</si>
  <si>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</si>
  <si>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</si>
  <si>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</si>
  <si>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</si>
  <si>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</si>
  <si>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</si>
  <si>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</si>
  <si>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</si>
  <si>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</si>
  <si>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</si>
  <si>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</si>
  <si>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</si>
  <si>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</si>
  <si>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</si>
  <si>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</si>
  <si>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</si>
  <si>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</si>
  <si>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</si>
  <si>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</si>
  <si>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</si>
  <si>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</si>
  <si>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</si>
  <si>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</si>
  <si>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</si>
  <si>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</si>
  <si>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</si>
  <si>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</si>
  <si>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</si>
  <si>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</si>
  <si>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</si>
  <si>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</si>
  <si>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</si>
  <si>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</si>
  <si>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</si>
  <si>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</si>
  <si>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</si>
  <si>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</si>
  <si>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</si>
  <si>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</si>
  <si>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</si>
  <si>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</si>
  <si>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</si>
  <si>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</si>
  <si>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</si>
  <si>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</si>
  <si>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</si>
  <si>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</si>
  <si>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</si>
  <si>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</si>
  <si>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</si>
  <si>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</si>
  <si>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</si>
  <si>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</si>
  <si>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</si>
  <si>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</si>
  <si>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</si>
  <si>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</si>
  <si>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</si>
  <si>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</si>
  <si>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</si>
  <si>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</si>
  <si>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</si>
  <si>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</si>
  <si>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</si>
  <si>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</si>
  <si>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</si>
  <si>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</si>
  <si>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</si>
  <si>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</si>
  <si>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</si>
  <si>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</si>
  <si>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</si>
  <si>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</si>
  <si>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</si>
  <si>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</si>
  <si>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</si>
  <si>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</si>
  <si>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</si>
  <si>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</si>
  <si>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</si>
  <si>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</si>
  <si>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</si>
  <si>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</si>
  <si>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</si>
  <si>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</si>
  <si>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</si>
  <si>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</si>
  <si>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</si>
  <si>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</si>
  <si>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</si>
  <si>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</si>
  <si>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</si>
  <si>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</si>
  <si>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</si>
  <si>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</si>
  <si>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</si>
  <si>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</si>
  <si>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</si>
  <si>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</si>
  <si>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</si>
  <si>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</si>
  <si>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</si>
  <si>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</si>
  <si>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</si>
  <si>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</si>
  <si>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</si>
  <si>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</si>
  <si>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</si>
  <si>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</si>
  <si>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</si>
  <si>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</si>
  <si>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</si>
  <si>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</si>
  <si>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</si>
  <si>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</si>
  <si>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</si>
  <si>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</si>
  <si>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</si>
  <si>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</si>
  <si>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</si>
  <si>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</si>
  <si>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</si>
  <si>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</si>
  <si>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</si>
  <si>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</si>
  <si>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</si>
  <si>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</si>
  <si>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</si>
  <si>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</si>
  <si>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</si>
  <si>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</si>
  <si>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</si>
  <si>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</si>
  <si>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</si>
  <si>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</si>
  <si>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</si>
  <si>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</si>
  <si>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</si>
  <si>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</si>
  <si>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</si>
  <si>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</si>
  <si>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</si>
  <si>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</si>
  <si>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</si>
  <si>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</si>
  <si>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</si>
  <si>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</si>
  <si>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</si>
  <si>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</si>
  <si>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</si>
  <si>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</si>
  <si>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</si>
  <si>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</si>
  <si>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</si>
  <si>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</si>
  <si>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</si>
  <si>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</si>
  <si>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</si>
  <si>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</si>
  <si>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</si>
  <si>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</si>
  <si>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</si>
  <si>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</si>
  <si>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</si>
  <si>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</si>
  <si>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</si>
  <si>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</si>
  <si>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</si>
  <si>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</si>
  <si>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</si>
  <si>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</si>
  <si>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</si>
  <si>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</si>
  <si>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</si>
  <si>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</si>
  <si>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</si>
  <si>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</si>
  <si>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</si>
  <si>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</si>
  <si>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</si>
  <si>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</si>
  <si>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</si>
  <si>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</si>
  <si>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</si>
  <si>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</si>
  <si>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</si>
  <si>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</si>
  <si>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</si>
  <si>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</si>
  <si>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</si>
  <si>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</si>
  <si>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</si>
  <si>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</si>
  <si>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</si>
  <si>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</si>
  <si>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</si>
  <si>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</si>
  <si>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</si>
  <si>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</si>
  <si>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</si>
  <si>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</si>
  <si>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</si>
  <si>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</si>
  <si>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</si>
  <si>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</si>
  <si>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</si>
  <si>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</si>
  <si>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</si>
  <si>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</si>
  <si>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</si>
  <si>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</si>
  <si>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</si>
  <si>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</si>
  <si>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</si>
  <si>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</si>
  <si>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</si>
  <si>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</si>
  <si>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</si>
  <si>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</si>
  <si>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</si>
  <si>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</si>
  <si>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</si>
  <si>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</si>
  <si>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</si>
  <si>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</si>
  <si>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</si>
  <si>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</si>
  <si>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</si>
  <si>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</si>
  <si>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</si>
  <si>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</si>
  <si>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</si>
  <si>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</si>
  <si>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</si>
  <si>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</si>
  <si>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</si>
  <si>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</si>
  <si>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</si>
  <si>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</si>
  <si>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</si>
  <si>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</si>
  <si>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</si>
  <si>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</si>
  <si>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</si>
  <si>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</si>
  <si>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</si>
  <si>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</si>
  <si>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</si>
  <si>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</si>
  <si>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</si>
  <si>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</si>
  <si>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</si>
  <si>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</si>
  <si>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</si>
  <si>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</si>
  <si>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</si>
  <si>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</si>
  <si>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</si>
  <si>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</si>
  <si>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</si>
  <si>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</si>
  <si>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</si>
  <si>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</si>
  <si>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</si>
  <si>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</si>
  <si>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</si>
  <si>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</si>
  <si>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</si>
  <si>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</si>
  <si>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</si>
  <si>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</si>
  <si>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</si>
  <si>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</si>
  <si>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</si>
  <si>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</si>
  <si>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</si>
  <si>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</si>
  <si>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</si>
  <si>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</si>
  <si>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</si>
  <si>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</si>
  <si>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</si>
  <si>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</si>
  <si>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</si>
  <si>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</si>
  <si>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</si>
  <si>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</si>
  <si>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</si>
  <si>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</si>
  <si>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</si>
  <si>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</si>
  <si>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</si>
  <si>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</si>
  <si>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</si>
  <si>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</si>
  <si>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</si>
  <si>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</si>
  <si>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</si>
  <si>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</si>
  <si>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</si>
  <si>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</si>
  <si>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</si>
  <si>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</si>
  <si>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</si>
  <si>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</si>
  <si>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</si>
  <si>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</si>
  <si>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</si>
  <si>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</si>
  <si>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</si>
  <si>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</si>
  <si>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</si>
  <si>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</si>
  <si>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</si>
  <si>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</si>
  <si>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</si>
  <si>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</si>
  <si>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</si>
  <si>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</si>
  <si>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</si>
  <si>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</si>
  <si>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</si>
  <si>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</si>
  <si>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</si>
  <si>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</si>
  <si>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</si>
  <si>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</si>
  <si>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</si>
  <si>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</si>
  <si>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</si>
  <si>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</si>
  <si>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</si>
  <si>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</si>
  <si>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</si>
  <si>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</si>
  <si>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</si>
  <si>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</si>
  <si>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</si>
  <si>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</si>
  <si>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</si>
  <si>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</si>
  <si>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</si>
  <si>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</si>
  <si>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</si>
  <si>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</si>
  <si>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</si>
  <si>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</si>
  <si>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</si>
  <si>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</si>
  <si>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</si>
  <si>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</si>
  <si>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</si>
  <si>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</si>
  <si>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</si>
  <si>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</si>
  <si>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</si>
  <si>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</si>
  <si>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</si>
  <si>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</si>
  <si>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</si>
  <si>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</si>
  <si>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</si>
  <si>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</si>
  <si>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</si>
  <si>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</si>
  <si>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</si>
  <si>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</si>
  <si>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</si>
  <si>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</si>
  <si>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</si>
  <si>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</si>
  <si>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</si>
  <si>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</si>
  <si>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</si>
  <si>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</si>
  <si>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</si>
  <si>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</si>
  <si>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</si>
  <si>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</si>
  <si>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</si>
  <si>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</si>
  <si>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</si>
  <si>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</si>
  <si>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</si>
  <si>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</si>
  <si>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</si>
  <si>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</si>
  <si>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</si>
  <si>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</si>
  <si>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</si>
  <si>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</si>
  <si>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</si>
  <si>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</si>
  <si>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</si>
  <si>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</si>
  <si>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</si>
  <si>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</si>
  <si>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</si>
  <si>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</si>
  <si>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</si>
  <si>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</si>
  <si>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</si>
  <si>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</si>
  <si>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</si>
  <si>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</si>
  <si>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</si>
  <si>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</si>
  <si>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</si>
  <si>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</si>
  <si>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</si>
  <si>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</si>
  <si>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</si>
  <si>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</si>
  <si>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</si>
  <si>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</si>
  <si>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</si>
  <si>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</si>
  <si>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</si>
  <si>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</si>
  <si>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</si>
  <si>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</si>
  <si>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</si>
  <si>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</si>
  <si>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</si>
  <si>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</si>
  <si>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</si>
  <si>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</si>
  <si>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</si>
  <si>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</si>
  <si>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</si>
  <si>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</si>
  <si>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</si>
  <si>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</si>
  <si>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</si>
  <si>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</si>
  <si>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</si>
  <si>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</si>
  <si>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</si>
  <si>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</si>
  <si>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</si>
  <si>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</si>
  <si>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</si>
  <si>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</si>
  <si>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</si>
  <si>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</si>
  <si>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</si>
  <si>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</si>
  <si>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</si>
  <si>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</si>
  <si>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</si>
  <si>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</si>
  <si>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</si>
  <si>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</si>
  <si>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</si>
  <si>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</si>
  <si>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</si>
  <si>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</si>
  <si>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</si>
  <si>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</si>
  <si>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</si>
  <si>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</si>
  <si>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</si>
  <si>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</si>
  <si>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</si>
  <si>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</si>
  <si>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</si>
  <si>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</si>
  <si>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</si>
  <si>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</si>
  <si>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</si>
  <si>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</si>
  <si>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</si>
  <si>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</si>
  <si>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</si>
  <si>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</si>
  <si>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</si>
  <si>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</si>
  <si>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</si>
  <si>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</si>
  <si>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</si>
  <si>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</si>
  <si>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</si>
  <si>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</si>
  <si>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</si>
  <si>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</si>
  <si>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</si>
  <si>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</si>
  <si>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</si>
  <si>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</si>
  <si>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</si>
  <si>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</si>
  <si>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</si>
  <si>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</si>
  <si>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</si>
  <si>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</si>
  <si>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</si>
  <si>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</si>
  <si>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</si>
  <si>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</si>
  <si>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</si>
  <si>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</si>
  <si>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</si>
  <si>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</si>
  <si>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</si>
  <si>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</si>
  <si>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</si>
  <si>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</si>
  <si>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</si>
  <si>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</si>
  <si>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</si>
  <si>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</si>
  <si>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</si>
  <si>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</si>
  <si>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</si>
  <si>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</si>
  <si>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</si>
  <si>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</si>
  <si>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</si>
  <si>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</si>
  <si>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</si>
  <si>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</si>
  <si>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</si>
  <si>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</si>
  <si>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</si>
  <si>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</si>
  <si>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</si>
  <si>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</si>
  <si>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</si>
  <si>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</si>
  <si>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</si>
  <si>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</si>
  <si>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</si>
  <si>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</si>
  <si>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</si>
  <si>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</si>
  <si>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</si>
  <si>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</si>
  <si>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</si>
  <si>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</si>
  <si>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</si>
  <si>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</si>
  <si>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</si>
  <si>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</si>
  <si>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</si>
  <si>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</si>
  <si>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</si>
  <si>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</si>
  <si>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</si>
  <si>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</si>
  <si>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</si>
  <si>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</si>
  <si>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</si>
  <si>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</si>
  <si>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</si>
  <si>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</si>
  <si>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</si>
  <si>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</si>
  <si>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</si>
  <si>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</si>
  <si>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</si>
  <si>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</si>
  <si>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</si>
  <si>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</si>
  <si>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</si>
  <si>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</si>
  <si>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</si>
  <si>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</si>
  <si>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</si>
  <si>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</si>
  <si>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</si>
  <si>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</si>
  <si>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</si>
  <si>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</si>
  <si>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</si>
  <si>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</si>
  <si>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</si>
  <si>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</si>
  <si>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</si>
  <si>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</si>
  <si>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</si>
  <si>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</si>
  <si>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</si>
  <si>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</si>
  <si>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</si>
  <si>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</si>
  <si>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</si>
  <si>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</si>
  <si>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</si>
  <si>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</si>
  <si>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</si>
  <si>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</si>
  <si>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</si>
  <si>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</si>
  <si>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</si>
  <si>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</si>
  <si>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</si>
  <si>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</si>
  <si>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</si>
  <si>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</si>
  <si>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</si>
  <si>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</si>
  <si>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</si>
  <si>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</si>
  <si>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</si>
  <si>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</si>
  <si>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</si>
  <si>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</si>
  <si>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</si>
  <si>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</si>
  <si>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</si>
  <si>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</si>
  <si>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</si>
  <si>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</si>
  <si>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</si>
  <si>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</si>
  <si>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</si>
  <si>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</si>
  <si>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</si>
  <si>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</si>
  <si>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</si>
  <si>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</si>
  <si>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</si>
  <si>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</si>
  <si>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</si>
  <si>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</si>
  <si>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</si>
  <si>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</si>
  <si>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</si>
  <si>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</si>
  <si>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</si>
  <si>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</si>
  <si>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</si>
  <si>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</si>
  <si>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</si>
  <si>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</si>
  <si>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</si>
  <si>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</si>
  <si>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</si>
  <si>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</si>
  <si>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</si>
  <si>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</si>
  <si>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</si>
  <si>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</si>
  <si>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</si>
  <si>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</si>
  <si>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</si>
  <si>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</si>
  <si>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</si>
  <si>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</si>
  <si>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</si>
  <si>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</si>
  <si>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</si>
  <si>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</si>
  <si>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</si>
  <si>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</si>
  <si>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</si>
  <si>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</si>
  <si>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</si>
  <si>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</si>
  <si>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</si>
  <si>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</si>
  <si>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</si>
  <si>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</si>
  <si>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</si>
  <si>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</si>
  <si>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</si>
  <si>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</si>
  <si>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</si>
  <si>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</si>
  <si>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</si>
  <si>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</si>
  <si>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</si>
  <si>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</si>
  <si>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</si>
  <si>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</si>
  <si>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</si>
  <si>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</si>
  <si>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</si>
  <si>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</si>
  <si>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</si>
  <si>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</si>
  <si>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</si>
  <si>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</si>
  <si>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</si>
  <si>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</si>
  <si>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</si>
  <si>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</si>
  <si>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</si>
  <si>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</si>
  <si>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</si>
  <si>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</si>
  <si>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</si>
  <si>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</si>
  <si>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</si>
  <si>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</si>
  <si>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</si>
  <si>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</si>
  <si>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</si>
  <si>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</si>
  <si>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</si>
  <si>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</si>
  <si>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</si>
  <si>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</si>
  <si>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</si>
  <si>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</si>
  <si>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</si>
  <si>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</si>
  <si>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</si>
  <si>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</si>
  <si>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</si>
  <si>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</si>
  <si>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</si>
  <si>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</si>
  <si>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</si>
  <si>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</si>
  <si>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</si>
  <si>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</si>
  <si>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</si>
  <si>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</si>
  <si>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</si>
  <si>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</si>
  <si>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</si>
  <si>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</si>
  <si>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</si>
  <si>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</si>
  <si>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</si>
  <si>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</si>
  <si>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</si>
  <si>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</si>
  <si>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</si>
  <si>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</si>
  <si>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</si>
  <si>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</si>
  <si>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</si>
  <si>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</si>
  <si>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</si>
  <si>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</si>
  <si>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</si>
  <si>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</si>
  <si>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</si>
  <si>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</si>
  <si>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</si>
  <si>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</si>
  <si>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</si>
  <si>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</si>
  <si>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</si>
  <si>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</si>
  <si>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</si>
  <si>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</si>
  <si>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</si>
  <si>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</si>
  <si>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</si>
  <si>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</si>
  <si>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</si>
  <si>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</si>
  <si>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</si>
  <si>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</si>
  <si>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</si>
  <si>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</si>
  <si>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</si>
  <si>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</si>
  <si>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</si>
  <si>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</si>
  <si>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</si>
  <si>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</si>
  <si>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</si>
  <si>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</si>
  <si>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</si>
  <si>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</si>
  <si>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</si>
  <si>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</si>
  <si>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</si>
  <si>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</si>
  <si>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</si>
  <si>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</si>
  <si>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</si>
  <si>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</si>
  <si>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</si>
  <si>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</si>
  <si>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</si>
  <si>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</si>
  <si>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</si>
  <si>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</si>
  <si>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</si>
  <si>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</si>
  <si>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</si>
  <si>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</si>
  <si>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</si>
  <si>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</si>
  <si>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</si>
  <si>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</si>
  <si>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</si>
  <si>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</si>
  <si>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</si>
  <si>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</si>
  <si>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</si>
  <si>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</si>
  <si>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</si>
  <si>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</si>
  <si>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</si>
  <si>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</si>
  <si>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</si>
  <si>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</si>
  <si>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</si>
  <si>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</si>
  <si>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</si>
  <si>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</si>
  <si>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</si>
  <si>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</si>
  <si>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</si>
  <si>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</si>
  <si>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</si>
  <si>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</si>
  <si>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</si>
  <si>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</si>
  <si>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</si>
  <si>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</si>
  <si>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</si>
  <si>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</si>
  <si>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</si>
  <si>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</si>
  <si>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</si>
  <si>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</si>
  <si>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</si>
  <si>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</si>
  <si>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</si>
  <si>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</si>
  <si>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</si>
  <si>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</si>
  <si>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</si>
  <si>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</si>
  <si>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</si>
  <si>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</si>
  <si>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</si>
  <si>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</si>
  <si>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</si>
  <si>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</si>
  <si>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</si>
  <si>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</si>
  <si>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</si>
  <si>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</si>
  <si>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</si>
  <si>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</si>
  <si>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</si>
  <si>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</si>
  <si>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</si>
  <si>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</si>
  <si>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</si>
  <si>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</si>
  <si>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</si>
  <si>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</si>
  <si>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</si>
  <si>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</si>
  <si>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</si>
  <si>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</si>
  <si>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</si>
  <si>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</si>
  <si>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</si>
  <si>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</si>
  <si>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</si>
  <si>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</si>
  <si>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</si>
  <si>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</si>
  <si>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</si>
  <si>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</si>
  <si>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</si>
  <si>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</si>
  <si>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</si>
  <si>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</si>
  <si>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</si>
  <si>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</si>
  <si>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</si>
  <si>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</si>
  <si>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</si>
  <si>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</si>
  <si>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</si>
  <si>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</si>
  <si>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</si>
  <si>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</si>
  <si>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</si>
  <si>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</si>
  <si>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</si>
  <si>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</si>
  <si>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</si>
  <si>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</si>
  <si>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</si>
  <si>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</si>
  <si>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</si>
  <si>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</si>
  <si>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</si>
  <si>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</si>
  <si>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</si>
  <si>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</si>
  <si>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</si>
  <si>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</si>
  <si>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</si>
  <si>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</si>
  <si>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</si>
  <si>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</si>
  <si>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</si>
  <si>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</si>
  <si>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</si>
  <si>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</si>
  <si>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</si>
  <si>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</si>
  <si>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</si>
  <si>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</si>
  <si>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</si>
  <si>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</si>
  <si>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</si>
  <si>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</si>
  <si>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</si>
  <si>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</si>
  <si>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</si>
  <si>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</si>
  <si>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</si>
  <si>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</si>
  <si>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</si>
  <si>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</si>
  <si>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</si>
  <si>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</si>
  <si>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</si>
  <si>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</si>
  <si>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</si>
  <si>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</si>
  <si>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</si>
  <si>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</si>
  <si>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</si>
  <si>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</si>
  <si>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</si>
  <si>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</si>
  <si>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</si>
  <si>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</si>
  <si>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</si>
  <si>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</si>
  <si>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</si>
  <si>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</si>
  <si>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</si>
  <si>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</si>
  <si>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</si>
  <si>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</si>
  <si>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</si>
  <si>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</si>
  <si>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</si>
  <si>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</si>
  <si>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</si>
  <si>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</si>
  <si>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</si>
  <si>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</si>
  <si>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</si>
  <si>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</si>
  <si>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</si>
  <si>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</si>
  <si>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</si>
  <si>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</si>
  <si>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</si>
  <si>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</si>
  <si>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</si>
  <si>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</si>
  <si>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</si>
  <si>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</si>
  <si>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</si>
  <si>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</si>
  <si>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</si>
  <si>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</si>
  <si>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</si>
  <si>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</si>
  <si>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</si>
  <si>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</si>
  <si>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</si>
  <si>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</si>
  <si>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</si>
  <si>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</si>
  <si>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</si>
  <si>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</si>
  <si>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</si>
  <si>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</si>
  <si>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</si>
  <si>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</si>
  <si>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</si>
  <si>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</si>
  <si>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</si>
  <si>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</si>
  <si>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</si>
  <si>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</si>
  <si>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</si>
  <si>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</si>
  <si>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</si>
  <si>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</si>
  <si>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</si>
  <si>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</si>
  <si>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</si>
  <si>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</si>
  <si>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</si>
  <si>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</si>
  <si>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</si>
  <si>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</si>
  <si>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</si>
  <si>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</si>
  <si>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</si>
  <si>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</si>
  <si>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</si>
  <si>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</si>
  <si>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</si>
  <si>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</si>
  <si>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</si>
  <si>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</si>
  <si>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</si>
  <si>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</si>
  <si>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</si>
  <si>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</si>
  <si>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</si>
  <si>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</si>
  <si>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</si>
  <si>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</si>
  <si>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</si>
  <si>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</si>
  <si>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</si>
  <si>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</si>
  <si>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</si>
  <si>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</si>
  <si>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</si>
  <si>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</si>
  <si>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</si>
  <si>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</si>
  <si>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</si>
  <si>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</si>
  <si>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</si>
  <si>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</si>
  <si>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</si>
  <si>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</si>
  <si>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</si>
  <si>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</si>
  <si>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</si>
  <si>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</si>
  <si>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</si>
  <si>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</si>
  <si>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</si>
  <si>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</si>
  <si>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</si>
  <si>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</si>
  <si>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</si>
  <si>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</si>
  <si>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</si>
  <si>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</si>
  <si>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</si>
  <si>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</si>
  <si>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</si>
  <si>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</si>
  <si>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</si>
  <si>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</si>
  <si>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</si>
  <si>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</si>
  <si>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</si>
  <si>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</si>
  <si>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</si>
  <si>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</si>
  <si>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</si>
  <si>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</si>
  <si>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</si>
  <si>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</si>
  <si>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</si>
  <si>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</si>
  <si>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</si>
  <si>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</si>
  <si>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</si>
  <si>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</si>
  <si>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</si>
  <si>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</si>
  <si>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</si>
  <si>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</si>
  <si>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</si>
  <si>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</si>
  <si>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</si>
  <si>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</si>
  <si>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</si>
  <si>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</si>
  <si>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</si>
  <si>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</si>
  <si>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</si>
  <si>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</si>
  <si>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</si>
  <si>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</si>
  <si>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</si>
  <si>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</si>
  <si>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</si>
  <si>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</si>
  <si>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</si>
  <si>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</si>
  <si>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</si>
  <si>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</si>
  <si>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</si>
  <si>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</si>
  <si>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</si>
  <si>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</si>
  <si>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</si>
  <si>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</si>
  <si>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</si>
  <si>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</si>
  <si>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</si>
  <si>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</si>
  <si>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</si>
  <si>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</si>
  <si>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</si>
  <si>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</si>
  <si>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</si>
  <si>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</si>
  <si>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</si>
  <si>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</si>
  <si>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</si>
  <si>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</si>
  <si>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</si>
  <si>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</si>
  <si>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</si>
  <si>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</si>
  <si>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</si>
  <si>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</si>
  <si>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</si>
  <si>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</si>
  <si>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</si>
  <si>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</si>
  <si>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</si>
  <si>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</si>
  <si>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</si>
  <si>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</si>
  <si>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</si>
  <si>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</si>
  <si>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</si>
  <si>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</si>
  <si>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</si>
  <si>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</si>
  <si>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</si>
  <si>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</si>
  <si>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</si>
  <si>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</si>
  <si>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</si>
  <si>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</si>
  <si>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</si>
  <si>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</si>
  <si>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</si>
  <si>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</si>
  <si>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</si>
  <si>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</si>
  <si>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</si>
  <si>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</si>
  <si>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</si>
  <si>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</si>
  <si>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</si>
  <si>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</si>
  <si>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</si>
  <si>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</si>
  <si>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</si>
  <si>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</si>
  <si>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</si>
  <si>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</si>
  <si>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</si>
  <si>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</si>
  <si>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</si>
  <si>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</si>
  <si>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</si>
  <si>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</si>
  <si>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</si>
  <si>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</si>
  <si>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</si>
  <si>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</si>
  <si>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</si>
  <si>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</si>
  <si>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</si>
  <si>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</si>
  <si>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</si>
  <si>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</si>
  <si>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</si>
  <si>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</si>
  <si>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</si>
  <si>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</si>
  <si>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</si>
  <si>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</si>
  <si>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</si>
  <si>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</si>
  <si>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</si>
  <si>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</si>
  <si>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</si>
  <si>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</si>
  <si>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</si>
  <si>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</si>
  <si>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</si>
  <si>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</si>
  <si>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</si>
  <si>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</si>
  <si>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</si>
  <si>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</si>
  <si>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</si>
  <si>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</si>
  <si>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</si>
  <si>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</si>
  <si>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</si>
  <si>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</si>
  <si>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</si>
  <si>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</si>
  <si>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</si>
  <si>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</si>
  <si>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</si>
  <si>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</si>
  <si>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</si>
  <si>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</si>
  <si>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</si>
  <si>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</si>
  <si>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</si>
  <si>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</si>
  <si>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</si>
  <si>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</si>
  <si>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</si>
  <si>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</si>
  <si>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</si>
  <si>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</si>
  <si>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</si>
  <si>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</si>
  <si>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</si>
  <si>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</si>
  <si>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</si>
  <si>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</si>
  <si>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</si>
  <si>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</si>
  <si>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</si>
  <si>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</si>
  <si>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</si>
  <si>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</si>
  <si>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</si>
  <si>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</si>
  <si>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</si>
  <si>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</si>
  <si>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</si>
  <si>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</si>
  <si>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</si>
  <si>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</si>
  <si>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</si>
  <si>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</si>
  <si>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</si>
  <si>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</si>
  <si>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</si>
  <si>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</si>
  <si>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</si>
  <si>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</si>
  <si>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</si>
  <si>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</si>
  <si>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</si>
  <si>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</si>
  <si>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</si>
  <si>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</si>
  <si>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</si>
  <si>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</si>
  <si>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</si>
  <si>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</si>
  <si>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</si>
  <si>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</si>
  <si>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</si>
  <si>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</si>
  <si>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</si>
  <si>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</si>
  <si>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</si>
  <si>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</si>
  <si>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</si>
  <si>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</si>
  <si>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</si>
  <si>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</si>
  <si>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</si>
  <si>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</si>
  <si>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</si>
  <si>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</si>
  <si>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</si>
  <si>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</si>
  <si>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</si>
  <si>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</si>
  <si>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</si>
  <si>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</si>
  <si>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</si>
  <si>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</si>
  <si>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</si>
  <si>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</si>
  <si>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</si>
  <si>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</si>
  <si>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</si>
  <si>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</si>
  <si>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</si>
  <si>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</si>
  <si>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</si>
  <si>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</si>
  <si>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</si>
  <si>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</si>
  <si>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</si>
  <si>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</si>
  <si>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</si>
  <si>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</si>
  <si>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</si>
  <si>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</si>
  <si>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</si>
  <si>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</si>
  <si>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</si>
  <si>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</si>
  <si>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</si>
  <si>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</si>
  <si>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</si>
  <si>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</si>
  <si>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</si>
  <si>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</si>
  <si>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</si>
  <si>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</si>
  <si>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</si>
  <si>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</si>
  <si>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</si>
  <si>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</si>
  <si>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</si>
  <si>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</si>
  <si>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</si>
  <si>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</si>
  <si>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</si>
  <si>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</si>
  <si>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</si>
  <si>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</si>
  <si>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</si>
  <si>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</si>
  <si>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</si>
  <si>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</si>
  <si>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</si>
  <si>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</si>
  <si>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</si>
  <si>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</si>
  <si>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</si>
  <si>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</si>
  <si>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</si>
  <si>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</si>
  <si>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</si>
  <si>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</si>
  <si>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</si>
  <si>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</si>
  <si>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</si>
  <si>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</si>
  <si>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</si>
  <si>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</si>
  <si>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</si>
  <si>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</si>
  <si>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</si>
  <si>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</si>
  <si>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</si>
  <si>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</si>
  <si>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</si>
  <si>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</si>
  <si>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</si>
  <si>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</si>
  <si>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</si>
  <si>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</si>
  <si>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</si>
  <si>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</si>
  <si>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</si>
  <si>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</si>
  <si>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</si>
  <si>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</si>
  <si>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</si>
  <si>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</si>
  <si>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</si>
  <si>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</si>
  <si>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</si>
  <si>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</si>
  <si>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</si>
  <si>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</si>
  <si>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</si>
  <si>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</si>
  <si>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</si>
  <si>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</si>
  <si>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</si>
  <si>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</si>
  <si>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</si>
  <si>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</si>
  <si>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</si>
  <si>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</si>
  <si>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</si>
  <si>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</si>
  <si>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</si>
  <si>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</si>
  <si>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</si>
  <si>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</si>
  <si>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</si>
  <si>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</si>
  <si>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</si>
  <si>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</si>
  <si>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</si>
  <si>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</si>
  <si>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</si>
  <si>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</si>
  <si>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</si>
  <si>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</si>
  <si>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</si>
  <si>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</si>
  <si>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</si>
  <si>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</si>
  <si>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</si>
  <si>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</si>
  <si>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</si>
  <si>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</si>
  <si>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</si>
  <si>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</si>
  <si>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</si>
  <si>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</si>
  <si>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</si>
  <si>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</si>
  <si>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</si>
  <si>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</si>
  <si>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</si>
  <si>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</si>
  <si>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</si>
  <si>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</si>
  <si>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</si>
  <si>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</si>
  <si>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</si>
  <si>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</si>
  <si>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</si>
  <si>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</si>
  <si>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</si>
  <si>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</si>
  <si>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</si>
  <si>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</si>
  <si>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</si>
  <si>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</si>
  <si>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</si>
  <si>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</si>
  <si>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</si>
  <si>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</si>
  <si>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</si>
  <si>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</si>
  <si>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</si>
  <si>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</si>
  <si>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</si>
  <si>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</si>
  <si>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</si>
  <si>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</si>
  <si>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</si>
  <si>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</si>
  <si>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</si>
  <si>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</si>
  <si>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</si>
  <si>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</si>
  <si>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</si>
  <si>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</si>
  <si>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</si>
  <si>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</si>
  <si>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</si>
  <si>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</si>
  <si>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</si>
  <si>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</si>
  <si>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</si>
  <si>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</si>
  <si>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</si>
  <si>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</si>
  <si>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</si>
  <si>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</si>
  <si>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</si>
  <si>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</si>
  <si>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</si>
  <si>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</si>
  <si>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</si>
  <si>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</si>
  <si>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</si>
  <si>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</si>
  <si>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</si>
  <si>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</si>
  <si>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</si>
  <si>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</si>
  <si>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</si>
  <si>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</si>
  <si>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</si>
  <si>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</si>
  <si>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</si>
  <si>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</si>
  <si>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</si>
  <si>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</si>
  <si>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</si>
  <si>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</si>
  <si>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</si>
  <si>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</si>
  <si>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</si>
  <si>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</si>
  <si>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</si>
  <si>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</si>
  <si>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</si>
  <si>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</si>
  <si>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</si>
  <si>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</si>
  <si>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</si>
  <si>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</si>
  <si>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</si>
  <si>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</si>
  <si>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</si>
  <si>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</si>
  <si>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</si>
  <si>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</si>
  <si>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</si>
  <si>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</si>
  <si>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</si>
  <si>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</si>
  <si>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</si>
  <si>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</si>
  <si>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</si>
  <si>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</si>
  <si>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</si>
  <si>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</si>
  <si>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</si>
  <si>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</si>
  <si>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</si>
  <si>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</si>
  <si>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</si>
  <si>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</si>
  <si>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</si>
  <si>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</si>
  <si>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</si>
  <si>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</si>
  <si>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</si>
  <si>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</si>
  <si>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</si>
  <si>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</si>
  <si>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</si>
  <si>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</si>
  <si>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</si>
  <si>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</si>
  <si>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</si>
  <si>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</si>
  <si>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</si>
  <si>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</si>
  <si>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</si>
  <si>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</si>
  <si>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</si>
  <si>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</si>
  <si>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</si>
  <si>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</si>
  <si>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</si>
  <si>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</si>
  <si>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</si>
  <si>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</si>
  <si>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</si>
  <si>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</si>
  <si>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</si>
  <si>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</si>
  <si>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</si>
  <si>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</si>
  <si>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</si>
  <si>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</si>
  <si>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</si>
  <si>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</si>
  <si>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</si>
  <si>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</si>
  <si>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</si>
  <si>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</si>
  <si>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</si>
  <si>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</si>
  <si>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</si>
  <si>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</si>
  <si>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</si>
  <si>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</si>
  <si>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</si>
  <si>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</si>
  <si>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</si>
  <si>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</si>
  <si>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</si>
  <si>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</si>
  <si>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</si>
  <si>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</si>
  <si>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</si>
  <si>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</si>
  <si>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</si>
  <si>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</si>
  <si>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</si>
  <si>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</si>
  <si>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</si>
  <si>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</si>
  <si>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</si>
  <si>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</si>
  <si>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</si>
  <si>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</si>
  <si>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</si>
  <si>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</si>
  <si>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</si>
  <si>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</si>
  <si>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</si>
  <si>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</si>
  <si>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</si>
  <si>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</si>
  <si>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</si>
  <si>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</si>
  <si>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</si>
  <si>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</si>
  <si>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</si>
  <si>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</si>
  <si>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</si>
  <si>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</si>
  <si>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</si>
  <si>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</si>
  <si>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</si>
  <si>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</si>
  <si>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</si>
  <si>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</si>
  <si>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</si>
  <si>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</si>
  <si>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</si>
  <si>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</si>
  <si>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</si>
  <si>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</si>
  <si>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</si>
  <si>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</si>
  <si>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</si>
  <si>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</si>
  <si>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</si>
  <si>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</si>
  <si>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</si>
  <si>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</si>
  <si>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</si>
  <si>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</si>
  <si>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</si>
  <si>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</si>
  <si>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</si>
  <si>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</si>
  <si>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</si>
  <si>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</si>
  <si>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</si>
  <si>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</si>
  <si>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</si>
  <si>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</si>
  <si>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</si>
  <si>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</si>
  <si>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</si>
  <si>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</si>
  <si>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</si>
  <si>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</si>
  <si>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</si>
  <si>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</si>
  <si>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</si>
  <si>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</si>
  <si>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</si>
  <si>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</si>
  <si>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</si>
  <si>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</si>
  <si>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</si>
  <si>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</si>
  <si>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</si>
  <si>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</si>
  <si>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</si>
  <si>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</si>
  <si>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</si>
  <si>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</si>
  <si>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</si>
  <si>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</si>
  <si>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</si>
  <si>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</si>
  <si>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</si>
  <si>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</si>
  <si>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</si>
  <si>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</si>
  <si>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</si>
  <si>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</si>
  <si>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</si>
  <si>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</si>
  <si>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</si>
  <si>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</si>
  <si>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</si>
  <si>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</si>
  <si>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</si>
  <si>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</si>
  <si>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</si>
  <si>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</si>
  <si>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</si>
  <si>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</si>
  <si>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</si>
  <si>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</si>
  <si>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</si>
  <si>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</si>
  <si>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</si>
  <si>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</si>
  <si>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</si>
  <si>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</si>
  <si>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</si>
  <si>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</si>
  <si>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</si>
  <si>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</si>
  <si>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</si>
  <si>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</si>
  <si>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</si>
  <si>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</si>
  <si>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</si>
  <si>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</si>
  <si>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</si>
  <si>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</si>
  <si>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</si>
  <si>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</si>
  <si>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</si>
  <si>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</si>
  <si>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</si>
  <si>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</si>
  <si>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</si>
  <si>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</si>
  <si>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</si>
  <si>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</si>
  <si>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</si>
  <si>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</si>
  <si>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</si>
  <si>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</si>
  <si>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</si>
  <si>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</si>
  <si>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</si>
  <si>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</si>
  <si>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</si>
  <si>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</si>
  <si>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</si>
  <si>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</si>
  <si>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</si>
  <si>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</si>
  <si>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</si>
  <si>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</si>
  <si>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</si>
  <si>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</si>
  <si>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</si>
  <si>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</si>
  <si>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</si>
  <si>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</si>
  <si>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</si>
  <si>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</si>
  <si>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</si>
  <si>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</si>
  <si>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</si>
  <si>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</si>
  <si>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</si>
  <si>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</si>
  <si>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</si>
  <si>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</si>
  <si>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</si>
  <si>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</si>
  <si>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</si>
  <si>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</si>
  <si>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</si>
  <si>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</si>
  <si>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</si>
  <si>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</si>
  <si>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</si>
  <si>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</si>
  <si>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</si>
  <si>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</si>
  <si>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</si>
  <si>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</si>
  <si>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</si>
  <si>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</si>
  <si>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</si>
  <si>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</si>
  <si>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</si>
  <si>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</si>
  <si>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</si>
  <si>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</si>
  <si>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</si>
  <si>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</si>
  <si>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</si>
  <si>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</si>
  <si>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</si>
  <si>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</si>
  <si>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</si>
  <si>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</si>
  <si>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</si>
  <si>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</si>
  <si>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</si>
  <si>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</si>
  <si>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</si>
  <si>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</si>
  <si>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</si>
  <si>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</si>
  <si>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</si>
  <si>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</si>
  <si>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</si>
  <si>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</si>
  <si>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</si>
  <si>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</si>
  <si>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</si>
  <si>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</si>
  <si>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</si>
  <si>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</si>
  <si>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</si>
  <si>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</si>
  <si>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</si>
  <si>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</si>
  <si>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</si>
  <si>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</si>
  <si>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</si>
  <si>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</si>
  <si>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</si>
  <si>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</si>
  <si>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</si>
  <si>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</si>
  <si>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</si>
  <si>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</si>
  <si>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</si>
  <si>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</si>
  <si>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</si>
  <si>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</si>
  <si>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</si>
  <si>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</si>
  <si>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</si>
  <si>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</si>
  <si>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</si>
  <si>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</si>
  <si>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</si>
  <si>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</si>
  <si>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</si>
  <si>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</si>
  <si>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</si>
  <si>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</si>
  <si>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</si>
  <si>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</si>
  <si>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</si>
  <si>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</si>
  <si>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</si>
  <si>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</si>
  <si>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</si>
  <si>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</si>
  <si>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</si>
  <si>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</si>
  <si>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</si>
  <si>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</si>
  <si>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</si>
  <si>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</si>
  <si>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</si>
  <si>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</si>
  <si>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</si>
  <si>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</si>
  <si>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</si>
  <si>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</si>
  <si>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</si>
  <si>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</si>
  <si>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</si>
  <si>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</si>
  <si>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</si>
  <si>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</si>
  <si>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</si>
  <si>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</si>
  <si>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</si>
  <si>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</si>
  <si>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</si>
  <si>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</si>
  <si>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</si>
  <si>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</si>
  <si>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</si>
  <si>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</si>
  <si>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</si>
  <si>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</si>
  <si>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</si>
  <si>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</si>
  <si>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</si>
  <si>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</si>
  <si>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</si>
  <si>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</si>
  <si>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</si>
  <si>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</si>
  <si>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</si>
  <si>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</si>
  <si>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</si>
  <si>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</si>
  <si>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</si>
  <si>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</si>
  <si>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</si>
  <si>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</si>
  <si>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</si>
  <si>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</si>
  <si>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</si>
  <si>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</si>
  <si>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</si>
  <si>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</si>
  <si>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</si>
  <si>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</si>
  <si>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</si>
  <si>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</si>
  <si>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</si>
  <si>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</si>
  <si>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</si>
  <si>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</si>
  <si>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</si>
  <si>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</si>
  <si>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</si>
  <si>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</si>
  <si>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</si>
  <si>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</si>
  <si>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</si>
  <si>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</si>
  <si>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</si>
  <si>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</si>
  <si>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</si>
  <si>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</si>
  <si>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</si>
  <si>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</si>
  <si>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</si>
  <si>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</si>
  <si>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</si>
  <si>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</si>
  <si>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</si>
  <si>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</si>
  <si>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</si>
  <si>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</si>
  <si>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</si>
  <si>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</si>
  <si>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</si>
  <si>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</si>
  <si>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</si>
  <si>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</si>
  <si>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</si>
  <si>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</si>
  <si>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</si>
  <si>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</si>
  <si>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</si>
  <si>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</si>
  <si>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</si>
  <si>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</si>
  <si>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</si>
  <si>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</si>
  <si>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</si>
  <si>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</si>
  <si>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</si>
  <si>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</si>
  <si>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</si>
  <si>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</si>
  <si>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</si>
  <si>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</si>
  <si>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</si>
  <si>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</si>
  <si>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</si>
  <si>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</si>
  <si>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</si>
  <si>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</si>
  <si>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</si>
  <si>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</si>
  <si>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</si>
  <si>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</si>
  <si>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</si>
  <si>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</si>
  <si>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</si>
  <si>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</si>
  <si>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</si>
  <si>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</si>
  <si>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</si>
  <si>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</si>
  <si>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</si>
  <si>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</si>
  <si>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</si>
  <si>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</si>
  <si>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</si>
  <si>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</si>
  <si>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</si>
  <si>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</si>
  <si>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</si>
  <si>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</si>
  <si>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</si>
  <si>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</si>
  <si>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</si>
  <si>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</si>
  <si>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</si>
  <si>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</si>
  <si>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</si>
  <si>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</si>
  <si>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</si>
  <si>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</si>
  <si>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</si>
  <si>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</si>
  <si>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</si>
  <si>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</si>
  <si>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</si>
  <si>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</si>
  <si>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</si>
  <si>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</si>
  <si>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</si>
  <si>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</si>
  <si>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</si>
  <si>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</si>
  <si>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</si>
  <si>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</si>
  <si>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</si>
  <si>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</si>
  <si>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</si>
  <si>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</si>
  <si>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</si>
  <si>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</si>
  <si>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</si>
  <si>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</si>
  <si>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</si>
  <si>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</si>
  <si>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</si>
  <si>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</si>
  <si>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</si>
  <si>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</si>
  <si>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</si>
  <si>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</si>
  <si>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</si>
  <si>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</si>
  <si>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</si>
  <si>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</si>
  <si>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</si>
  <si>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</si>
  <si>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</si>
  <si>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</si>
  <si>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</si>
  <si>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</si>
  <si>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</si>
  <si>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</si>
  <si>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</si>
  <si>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</si>
  <si>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</si>
  <si>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</si>
  <si>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</si>
  <si>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</si>
  <si>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</si>
  <si>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</si>
  <si>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</si>
  <si>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</si>
  <si>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</si>
  <si>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</si>
  <si>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</si>
  <si>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</si>
  <si>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</si>
  <si>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</si>
  <si>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</si>
  <si>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</si>
  <si>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</si>
  <si>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</si>
  <si>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</si>
  <si>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</si>
  <si>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</si>
  <si>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</si>
  <si>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</si>
  <si>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</si>
  <si>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</si>
  <si>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</si>
  <si>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</si>
  <si>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</si>
  <si>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</si>
  <si>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</si>
  <si>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</si>
  <si>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</si>
  <si>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</si>
  <si>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</si>
  <si>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</si>
  <si>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</si>
  <si>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</si>
  <si>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</si>
  <si>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</si>
  <si>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</si>
  <si>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</si>
  <si>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</si>
  <si>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</si>
  <si>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</si>
  <si>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</si>
  <si>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</si>
  <si>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</si>
  <si>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</si>
  <si>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</si>
  <si>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</si>
  <si>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</si>
  <si>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</si>
  <si>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</si>
  <si>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</si>
  <si>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</si>
  <si>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</si>
  <si>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</si>
  <si>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</si>
  <si>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</si>
  <si>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</si>
  <si>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</si>
  <si>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</si>
  <si>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</si>
  <si>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</si>
  <si>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</si>
  <si>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</si>
  <si>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</si>
  <si>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</si>
  <si>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</si>
  <si>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</si>
  <si>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</si>
  <si>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</si>
  <si>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</si>
  <si>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</si>
  <si>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</si>
  <si>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</si>
  <si>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</si>
  <si>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</si>
  <si>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</si>
  <si>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</si>
  <si>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</si>
  <si>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</si>
  <si>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</si>
  <si>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</si>
  <si>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</si>
  <si>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</si>
  <si>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</si>
  <si>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</si>
  <si>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</si>
  <si>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</si>
  <si>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</si>
  <si>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</si>
  <si>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</si>
  <si>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</si>
  <si>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</si>
  <si>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</si>
  <si>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</si>
  <si>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</si>
  <si>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</si>
  <si>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</si>
  <si>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</si>
  <si>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</si>
  <si>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</si>
  <si>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</si>
  <si>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</si>
  <si>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</si>
  <si>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</si>
  <si>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</si>
  <si>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</si>
  <si>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</si>
  <si>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</si>
  <si>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</si>
  <si>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</si>
  <si>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</si>
  <si>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</si>
  <si>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</si>
  <si>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</si>
  <si>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</si>
  <si>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</si>
  <si>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</si>
  <si>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</si>
  <si>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</si>
  <si>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</si>
  <si>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</si>
  <si>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</si>
  <si>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</si>
  <si>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</si>
  <si>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</si>
  <si>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</si>
  <si>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</si>
  <si>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</si>
  <si>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</si>
  <si>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</si>
  <si>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</si>
  <si>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</si>
  <si>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</si>
  <si>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</si>
  <si>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</si>
  <si>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</si>
  <si>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</si>
  <si>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</si>
  <si>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</si>
  <si>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</si>
  <si>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</si>
  <si>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</si>
  <si>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</si>
  <si>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</si>
  <si>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</si>
  <si>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</si>
  <si>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</si>
  <si>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</si>
  <si>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</si>
  <si>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</si>
  <si>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</si>
  <si>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</si>
  <si>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</si>
  <si>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</si>
  <si>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</si>
  <si>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</si>
  <si>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</si>
  <si>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</si>
  <si>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</si>
  <si>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</si>
  <si>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</si>
  <si>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</si>
  <si>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</si>
  <si>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</si>
  <si>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</si>
  <si>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</si>
  <si>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</si>
  <si>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</si>
  <si>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</si>
  <si>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</si>
  <si>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</si>
  <si>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</si>
  <si>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</si>
  <si>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</si>
  <si>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</si>
  <si>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</si>
  <si>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</si>
  <si>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</si>
  <si>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</si>
  <si>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</si>
  <si>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</si>
  <si>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</si>
  <si>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</si>
  <si>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</si>
  <si>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</si>
  <si>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</si>
  <si>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</si>
  <si>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</si>
  <si>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</si>
  <si>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</si>
  <si>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</si>
  <si>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</si>
  <si>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</si>
  <si>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</si>
  <si>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</si>
  <si>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</si>
  <si>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</si>
  <si>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</si>
  <si>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</si>
  <si>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</si>
  <si>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</si>
  <si>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</si>
  <si>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</si>
  <si>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</si>
  <si>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</si>
  <si>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</si>
  <si>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</si>
  <si>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</si>
  <si>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</si>
  <si>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</si>
  <si>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</si>
  <si>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</si>
  <si>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</si>
  <si>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</si>
  <si>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</si>
  <si>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</si>
  <si>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</si>
  <si>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</si>
  <si>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</si>
  <si>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</si>
  <si>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</si>
  <si>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</si>
  <si>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</si>
  <si>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</si>
  <si>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</si>
  <si>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</si>
  <si>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</si>
  <si>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</si>
  <si>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</si>
  <si>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</si>
  <si>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</si>
  <si>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</si>
  <si>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</si>
  <si>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</si>
  <si>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</si>
  <si>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</si>
  <si>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</si>
  <si>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</si>
  <si>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</si>
  <si>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</si>
  <si>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</si>
  <si>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</si>
  <si>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</si>
  <si>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</si>
  <si>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</si>
  <si>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</si>
  <si>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</si>
  <si>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</si>
  <si>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</si>
  <si>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</si>
  <si>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</si>
  <si>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</si>
  <si>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</si>
  <si>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</si>
  <si>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</si>
  <si>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</si>
  <si>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</si>
  <si>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</si>
  <si>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</si>
  <si>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</si>
  <si>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</si>
  <si>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</si>
  <si>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</si>
  <si>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</si>
  <si>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</si>
  <si>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</si>
  <si>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</si>
  <si>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</si>
  <si>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</si>
  <si>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</si>
  <si>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</si>
  <si>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</si>
  <si>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</si>
  <si>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</si>
  <si>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</si>
  <si>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</si>
  <si>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</si>
  <si>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</si>
  <si>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</si>
  <si>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</si>
  <si>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</si>
  <si>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</si>
  <si>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</si>
  <si>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</si>
  <si>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</si>
  <si>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</si>
  <si>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</si>
  <si>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</si>
  <si>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</si>
  <si>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</si>
  <si>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</si>
  <si>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</si>
  <si>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</si>
  <si>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</si>
  <si>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</si>
  <si>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</si>
  <si>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</si>
  <si>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</si>
  <si>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</si>
  <si>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</si>
  <si>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</si>
  <si>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</si>
  <si>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</si>
  <si>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</si>
  <si>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</si>
  <si>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</si>
  <si>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</si>
  <si>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</si>
  <si>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</si>
  <si>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</si>
  <si>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</si>
  <si>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</si>
  <si>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</si>
  <si>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</si>
  <si>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</si>
  <si>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</si>
  <si>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</si>
  <si>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</si>
  <si>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</si>
  <si>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</si>
  <si>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</si>
  <si>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</si>
  <si>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</si>
  <si>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</si>
  <si>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</si>
  <si>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</si>
  <si>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</si>
  <si>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</si>
  <si>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</si>
  <si>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</si>
  <si>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</si>
  <si>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</si>
  <si>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</si>
  <si>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</si>
  <si>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</si>
  <si>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</si>
  <si>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</si>
  <si>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</si>
  <si>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</si>
  <si>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</si>
  <si>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</si>
  <si>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</si>
  <si>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</si>
  <si>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</si>
  <si>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</si>
  <si>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</si>
  <si>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</si>
  <si>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</si>
  <si>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</si>
  <si>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</si>
  <si>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</si>
  <si>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</si>
  <si>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</si>
  <si>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</si>
  <si>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</si>
  <si>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</si>
  <si>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</si>
  <si>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</si>
  <si>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</si>
  <si>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</si>
  <si>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</si>
  <si>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</si>
  <si>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</si>
  <si>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</si>
  <si>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</si>
  <si>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</si>
  <si>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</si>
  <si>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</si>
  <si>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</si>
  <si>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</si>
  <si>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</si>
  <si>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</si>
  <si>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</si>
  <si>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</si>
  <si>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</si>
  <si>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</si>
  <si>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</si>
  <si>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</si>
  <si>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</si>
  <si>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</si>
  <si>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</si>
  <si>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</si>
  <si>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</si>
  <si>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</si>
  <si>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</si>
  <si>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</si>
  <si>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</si>
  <si>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</si>
  <si>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</si>
  <si>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</si>
  <si>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</si>
  <si>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</si>
  <si>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</si>
  <si>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</si>
  <si>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</si>
  <si>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</si>
  <si>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</si>
  <si>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</si>
  <si>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</si>
  <si>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</si>
  <si>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</si>
  <si>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</si>
  <si>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</si>
  <si>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</si>
  <si>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</si>
  <si>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</si>
  <si>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</si>
  <si>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</si>
  <si>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</si>
  <si>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</si>
  <si>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</si>
  <si>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</si>
  <si>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</si>
  <si>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</si>
  <si>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</si>
  <si>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</si>
  <si>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</si>
  <si>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</si>
  <si>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</si>
  <si>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</si>
  <si>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</si>
  <si>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</si>
  <si>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</si>
  <si>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</si>
  <si>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</si>
  <si>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</si>
  <si>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</si>
  <si>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</si>
  <si>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</si>
  <si>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</si>
  <si>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</si>
  <si>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</si>
  <si>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</si>
  <si>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</si>
  <si>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</si>
  <si>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</si>
  <si>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</si>
  <si>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</si>
  <si>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</si>
  <si>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</si>
  <si>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</si>
  <si>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</si>
  <si>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</si>
  <si>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</si>
  <si>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</si>
  <si>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</si>
  <si>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</si>
  <si>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</si>
  <si>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</si>
  <si>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</si>
  <si>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</si>
  <si>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</si>
  <si>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</si>
  <si>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</si>
  <si>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</si>
  <si>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</si>
  <si>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</si>
  <si>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</si>
  <si>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</si>
  <si>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</si>
  <si>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</si>
  <si>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</si>
  <si>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</si>
  <si>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</si>
  <si>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</si>
  <si>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</si>
  <si>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</si>
  <si>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</si>
  <si>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</si>
  <si>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</si>
  <si>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</si>
  <si>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</si>
  <si>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</si>
  <si>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</si>
  <si>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</si>
  <si>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</si>
  <si>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</si>
  <si>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</si>
  <si>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</si>
  <si>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</si>
  <si>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</si>
  <si>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</si>
  <si>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</si>
  <si>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</si>
  <si>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</si>
  <si>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</si>
  <si>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</si>
  <si>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</si>
  <si>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</si>
  <si>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</si>
  <si>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</si>
  <si>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</si>
  <si>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</si>
  <si>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</si>
  <si>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</si>
  <si>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</si>
  <si>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</si>
  <si>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</si>
  <si>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</si>
  <si>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</si>
  <si>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</si>
  <si>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</si>
  <si>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</si>
  <si>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</si>
  <si>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</si>
  <si>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</si>
  <si>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</si>
  <si>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</si>
  <si>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</si>
  <si>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</si>
  <si>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</si>
  <si>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</si>
  <si>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</si>
  <si>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</si>
  <si>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</si>
  <si>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</si>
  <si>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</si>
  <si>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</si>
  <si>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</si>
  <si>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</si>
  <si>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</si>
  <si>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</si>
  <si>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</si>
  <si>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</si>
  <si>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</si>
  <si>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</si>
  <si>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</si>
  <si>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</si>
  <si>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</si>
  <si>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</si>
  <si>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</si>
  <si>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</si>
  <si>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</si>
  <si>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</si>
  <si>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</si>
  <si>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</si>
  <si>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</si>
  <si>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</si>
  <si>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</si>
  <si>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</si>
  <si>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</si>
  <si>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</si>
  <si>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</si>
  <si>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</si>
  <si>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</si>
  <si>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</si>
  <si>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</si>
  <si>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</si>
  <si>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</si>
  <si>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</si>
  <si>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</si>
  <si>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</si>
  <si>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</si>
  <si>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</si>
  <si>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</si>
  <si>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</si>
  <si>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</si>
  <si>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</si>
  <si>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</si>
  <si>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</si>
  <si>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</si>
  <si>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</si>
  <si>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</si>
  <si>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</si>
  <si>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</si>
  <si>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</si>
  <si>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</si>
  <si>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</si>
  <si>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</si>
  <si>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</si>
  <si>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</si>
  <si>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</si>
  <si>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</si>
  <si>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</si>
  <si>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</si>
  <si>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</si>
  <si>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</si>
  <si>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</si>
  <si>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</si>
  <si>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</si>
  <si>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</si>
  <si>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</si>
  <si>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</si>
  <si>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</si>
  <si>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</si>
  <si>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</si>
  <si>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</si>
  <si>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</si>
  <si>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</si>
  <si>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</si>
  <si>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</si>
  <si>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</si>
  <si>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</si>
  <si>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</si>
  <si>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</si>
  <si>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</si>
  <si>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</si>
  <si>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</si>
  <si>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</si>
  <si>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</si>
  <si>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</si>
  <si>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</si>
  <si>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</si>
  <si>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</si>
  <si>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</si>
  <si>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</si>
  <si>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</si>
  <si>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</si>
  <si>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</si>
  <si>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</si>
  <si>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</si>
  <si>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</si>
  <si>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</si>
  <si>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</si>
  <si>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</si>
  <si>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</si>
  <si>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</si>
  <si>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</si>
  <si>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</si>
  <si>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</si>
  <si>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</si>
  <si>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</si>
  <si>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</si>
  <si>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</si>
  <si>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</si>
  <si>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</si>
  <si>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</si>
  <si>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</si>
  <si>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</si>
  <si>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</si>
  <si>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</si>
  <si>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</si>
  <si>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</si>
  <si>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</si>
  <si>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</si>
  <si>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</si>
  <si>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</si>
  <si>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</si>
  <si>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</si>
  <si>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</si>
  <si>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</si>
  <si>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</si>
  <si>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</si>
  <si>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</si>
  <si>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</si>
  <si>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</si>
  <si>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</si>
  <si>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</si>
  <si>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</si>
  <si>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</si>
  <si>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</si>
  <si>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</si>
  <si>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</si>
  <si>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</si>
  <si>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</si>
  <si>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</si>
  <si>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</si>
  <si>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</si>
  <si>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</si>
  <si>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</si>
  <si>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</si>
  <si>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</si>
  <si>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</si>
  <si>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</si>
  <si>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</si>
  <si>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</si>
  <si>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</si>
  <si>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</si>
  <si>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</si>
  <si>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</si>
  <si>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</si>
  <si>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</si>
  <si>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</si>
  <si>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</si>
  <si>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</si>
  <si>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</si>
  <si>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</si>
  <si>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</si>
  <si>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</si>
  <si>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</si>
  <si>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</si>
  <si>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</si>
  <si>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</si>
  <si>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</si>
  <si>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</si>
  <si>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</si>
  <si>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</si>
  <si>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</si>
  <si>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</si>
  <si>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</si>
  <si>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</si>
  <si>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</si>
  <si>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</si>
  <si>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</si>
  <si>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</si>
  <si>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</si>
  <si>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</si>
  <si>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</si>
  <si>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</si>
  <si>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</si>
  <si>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</si>
  <si>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</si>
  <si>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</si>
  <si>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</si>
  <si>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</si>
  <si>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</si>
  <si>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</si>
  <si>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</si>
  <si>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</si>
  <si>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</si>
  <si>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</si>
  <si>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</si>
  <si>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</si>
  <si>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</si>
  <si>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</si>
  <si>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</si>
  <si>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</si>
  <si>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</si>
  <si>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</si>
  <si>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</si>
  <si>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</si>
  <si>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</si>
  <si>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</si>
  <si>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</si>
  <si>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</si>
  <si>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</si>
  <si>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</si>
  <si>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</si>
  <si>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</si>
  <si>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</si>
  <si>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</si>
  <si>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</si>
  <si>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</si>
  <si>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</si>
  <si>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</si>
  <si>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</si>
  <si>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</si>
  <si>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</si>
  <si>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</si>
  <si>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</si>
  <si>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</si>
  <si>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</si>
  <si>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</si>
  <si>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</si>
  <si>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</si>
  <si>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</si>
  <si>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</si>
  <si>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</si>
  <si>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</si>
  <si>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</si>
  <si>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</si>
  <si>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</si>
  <si>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</si>
  <si>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</si>
  <si>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</si>
  <si>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</si>
  <si>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</si>
  <si>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</si>
  <si>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</si>
  <si>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</si>
  <si>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</si>
  <si>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</si>
  <si>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</si>
  <si>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</si>
  <si>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</si>
  <si>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</si>
  <si>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</si>
  <si>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</si>
  <si>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</si>
  <si>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</si>
  <si>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</si>
  <si>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</si>
  <si>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</si>
  <si>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</si>
  <si>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</si>
  <si>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</si>
  <si>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</si>
  <si>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</si>
  <si>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</si>
  <si>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</si>
  <si>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</si>
  <si>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</si>
  <si>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</si>
  <si>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</si>
  <si>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</si>
  <si>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</si>
  <si>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</si>
  <si>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</si>
  <si>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</si>
  <si>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</si>
  <si>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</si>
  <si>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</si>
  <si>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</si>
  <si>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</si>
  <si>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</si>
  <si>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</si>
  <si>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</si>
  <si>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</si>
  <si>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</si>
  <si>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</si>
  <si>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</si>
  <si>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</si>
  <si>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</si>
  <si>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</si>
  <si>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</si>
  <si>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</si>
  <si>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</si>
  <si>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</si>
  <si>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</si>
  <si>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</si>
  <si>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</si>
  <si>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</si>
  <si>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</si>
  <si>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</si>
  <si>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</si>
  <si>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</si>
  <si>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</si>
  <si>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</si>
  <si>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</si>
  <si>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</si>
  <si>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</si>
  <si>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</si>
  <si>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</si>
  <si>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</si>
  <si>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</si>
  <si>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</si>
  <si>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</si>
  <si>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</si>
  <si>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</si>
  <si>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</si>
  <si>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</si>
  <si>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</si>
  <si>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</si>
  <si>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</si>
  <si>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</si>
  <si>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</si>
  <si>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</si>
  <si>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</si>
  <si>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</si>
  <si>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</si>
  <si>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</si>
  <si>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</si>
  <si>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</si>
  <si>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</si>
  <si>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</si>
  <si>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</si>
  <si>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</si>
  <si>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</si>
  <si>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</si>
  <si>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</si>
  <si>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</si>
  <si>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</si>
  <si>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</si>
  <si>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</si>
  <si>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</si>
  <si>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</si>
  <si>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</si>
  <si>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</si>
  <si>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</si>
  <si>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</si>
  <si>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</si>
  <si>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</si>
  <si>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</si>
  <si>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</si>
  <si>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</si>
  <si>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</si>
  <si>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</si>
  <si>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</si>
  <si>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</si>
  <si>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</si>
  <si>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</si>
  <si>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</si>
  <si>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</si>
  <si>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</si>
  <si>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</si>
  <si>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</si>
  <si>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</si>
  <si>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</si>
  <si>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</si>
  <si>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</si>
  <si>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</si>
  <si>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</si>
  <si>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</si>
  <si>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</si>
  <si>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</si>
  <si>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</si>
  <si>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</si>
  <si>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</si>
  <si>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</si>
  <si>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</si>
  <si>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</si>
  <si>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</si>
  <si>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</si>
  <si>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</si>
  <si>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</si>
  <si>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</si>
  <si>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</si>
  <si>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</si>
  <si>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</si>
  <si>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</si>
  <si>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</si>
  <si>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</si>
  <si>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</si>
  <si>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</si>
  <si>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</si>
  <si>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</si>
  <si>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</si>
  <si>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</si>
  <si>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</si>
  <si>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</si>
  <si>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</si>
  <si>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</si>
  <si>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</si>
  <si>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</si>
  <si>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</si>
  <si>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</si>
  <si>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</si>
  <si>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</si>
  <si>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</si>
  <si>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</si>
  <si>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</si>
  <si>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</si>
  <si>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</si>
  <si>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</si>
  <si>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</si>
  <si>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</si>
  <si>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</si>
  <si>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</si>
  <si>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</si>
  <si>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</si>
  <si>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</si>
  <si>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</si>
  <si>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</si>
  <si>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</si>
  <si>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</si>
  <si>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</si>
  <si>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</si>
  <si>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</si>
  <si>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</si>
  <si>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</si>
  <si>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</si>
  <si>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</si>
  <si>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</si>
  <si>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</si>
  <si>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</si>
  <si>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</si>
  <si>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</si>
  <si>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</si>
  <si>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</si>
  <si>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</si>
  <si>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</si>
  <si>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</si>
  <si>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</si>
  <si>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</si>
  <si>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</si>
  <si>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</si>
  <si>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</si>
  <si>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</si>
  <si>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</si>
  <si>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</si>
  <si>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</si>
  <si>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</si>
  <si>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</si>
  <si>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</si>
  <si>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</si>
  <si>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</si>
  <si>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</si>
  <si>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</si>
  <si>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</si>
  <si>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</si>
  <si>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</si>
  <si>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</si>
  <si>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</si>
  <si>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</si>
  <si>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</si>
  <si>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</si>
  <si>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</si>
  <si>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</si>
  <si>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</si>
  <si>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</si>
  <si>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</si>
  <si>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</si>
  <si>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</si>
  <si>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</si>
  <si>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</si>
  <si>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</si>
  <si>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</si>
  <si>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</si>
  <si>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</si>
  <si>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</si>
  <si>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</si>
  <si>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</si>
  <si>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</si>
  <si>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</si>
  <si>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</si>
  <si>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</si>
  <si>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</si>
  <si>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</si>
  <si>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</si>
  <si>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</si>
  <si>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</si>
  <si>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</si>
  <si>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</si>
  <si>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</si>
  <si>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</si>
  <si>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</si>
  <si>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</si>
  <si>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</si>
  <si>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</si>
  <si>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</si>
  <si>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</si>
  <si>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</si>
  <si>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</si>
  <si>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</si>
  <si>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</si>
  <si>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</si>
  <si>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</si>
  <si>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</si>
  <si>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</si>
  <si>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</si>
  <si>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</si>
  <si>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</si>
  <si>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</si>
  <si>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</si>
  <si>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</si>
  <si>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</si>
  <si>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</si>
  <si>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</si>
  <si>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</si>
  <si>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</si>
  <si>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</si>
  <si>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</si>
  <si>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</si>
  <si>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</si>
  <si>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</si>
  <si>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</si>
  <si>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</si>
  <si>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</si>
  <si>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</si>
  <si>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</si>
  <si>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</si>
  <si>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</si>
  <si>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</si>
  <si>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</si>
  <si>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</si>
  <si>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</si>
  <si>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</si>
  <si>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</si>
  <si>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</si>
  <si>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</si>
  <si>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</si>
  <si>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</si>
  <si>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</si>
  <si>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</si>
  <si>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</si>
  <si>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</si>
  <si>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</si>
  <si>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</si>
  <si>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</si>
  <si>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</si>
  <si>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</si>
  <si>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</si>
  <si>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</si>
  <si>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</si>
  <si>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</si>
  <si>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</si>
  <si>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</si>
  <si>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</si>
  <si>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</si>
  <si>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</si>
  <si>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</si>
  <si>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</si>
  <si>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</si>
  <si>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</si>
  <si>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</si>
  <si>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</si>
  <si>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</si>
  <si>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</si>
  <si>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</si>
  <si>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</si>
  <si>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</si>
  <si>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</si>
  <si>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</si>
  <si>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</si>
  <si>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</si>
  <si>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</si>
  <si>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</si>
  <si>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</si>
  <si>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</si>
  <si>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</si>
  <si>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</si>
  <si>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</si>
  <si>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</si>
  <si>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</si>
  <si>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</si>
  <si>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</si>
  <si>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</si>
  <si>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</si>
  <si>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</si>
  <si>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</si>
  <si>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</si>
  <si>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</si>
  <si>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</si>
  <si>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</si>
  <si>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</si>
  <si>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</si>
  <si>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</si>
  <si>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</si>
  <si>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</si>
  <si>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</si>
  <si>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</si>
  <si>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</si>
  <si>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</si>
  <si>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</si>
  <si>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</si>
  <si>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</si>
  <si>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</si>
  <si>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</si>
  <si>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</si>
  <si>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</si>
  <si>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</si>
  <si>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</si>
  <si>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</si>
  <si>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</si>
  <si>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</si>
  <si>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</si>
  <si>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</si>
  <si>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</si>
  <si>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</si>
  <si>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</si>
  <si>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</si>
  <si>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</si>
  <si>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</si>
  <si>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</si>
  <si>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</si>
  <si>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</si>
  <si>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</si>
  <si>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</si>
  <si>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</si>
  <si>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</si>
  <si>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</si>
  <si>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</si>
  <si>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</si>
  <si>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</si>
  <si>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</si>
  <si>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</si>
  <si>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</si>
  <si>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</si>
  <si>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</si>
  <si>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</si>
  <si>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</si>
  <si>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</si>
  <si>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</si>
  <si>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</si>
  <si>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</si>
  <si>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</si>
  <si>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</si>
  <si>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</si>
  <si>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</si>
  <si>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</si>
  <si>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</si>
  <si>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</si>
  <si>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</si>
  <si>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</si>
  <si>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</si>
  <si>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</si>
  <si>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</si>
  <si>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</si>
  <si>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</si>
  <si>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</si>
  <si>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</si>
  <si>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</si>
  <si>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</si>
  <si>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</si>
  <si>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</si>
  <si>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</si>
  <si>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</si>
  <si>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</si>
  <si>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</si>
  <si>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</si>
  <si>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</si>
  <si>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</si>
  <si>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</si>
  <si>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</si>
  <si>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</si>
  <si>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</si>
  <si>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</si>
  <si>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</si>
  <si>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</si>
  <si>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</si>
  <si>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</si>
  <si>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</si>
  <si>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</si>
  <si>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</si>
  <si>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</si>
  <si>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</si>
  <si>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</si>
  <si>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</si>
  <si>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</si>
  <si>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</si>
  <si>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</si>
  <si>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</si>
  <si>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</si>
  <si>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</si>
  <si>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</si>
  <si>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</si>
  <si>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</si>
  <si>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</si>
  <si>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</si>
  <si>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</si>
  <si>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</si>
  <si>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</si>
  <si>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</si>
  <si>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</si>
  <si>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</si>
  <si>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</si>
  <si>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</si>
  <si>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</si>
  <si>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</si>
  <si>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</si>
  <si>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</si>
  <si>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</si>
  <si>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</si>
  <si>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</si>
  <si>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</si>
  <si>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</si>
  <si>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</si>
  <si>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</si>
  <si>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</si>
  <si>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</si>
  <si>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</si>
  <si>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</si>
  <si>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</si>
  <si>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</si>
  <si>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</si>
  <si>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</si>
  <si>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</si>
  <si>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</si>
  <si>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</si>
  <si>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</si>
  <si>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</si>
  <si>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</si>
  <si>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</si>
  <si>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</si>
  <si>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</si>
  <si>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</si>
  <si>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</si>
  <si>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</si>
  <si>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</si>
  <si>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</si>
  <si>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</si>
  <si>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</si>
  <si>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</si>
  <si>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</si>
  <si>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</si>
  <si>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</si>
  <si>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</si>
  <si>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</si>
  <si>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</si>
  <si>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</si>
  <si>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</si>
  <si>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</si>
  <si>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</si>
  <si>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</si>
  <si>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</si>
  <si>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</si>
  <si>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</si>
  <si>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</si>
  <si>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</si>
  <si>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</si>
  <si>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</si>
  <si>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</si>
  <si>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</si>
  <si>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</si>
  <si>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</si>
  <si>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</si>
  <si>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</si>
  <si>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</si>
  <si>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</si>
  <si>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</si>
  <si>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</si>
  <si>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</si>
  <si>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</si>
  <si>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</si>
  <si>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</si>
  <si>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</si>
  <si>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</si>
  <si>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</si>
  <si>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</si>
  <si>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</si>
  <si>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</si>
  <si>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</si>
  <si>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</si>
  <si>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</si>
  <si>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</si>
  <si>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</si>
  <si>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</si>
  <si>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</si>
  <si>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</si>
  <si>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</si>
  <si>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</si>
  <si>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</si>
  <si>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</si>
  <si>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</si>
  <si>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</si>
  <si>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</si>
  <si>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</si>
  <si>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</si>
  <si>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</si>
  <si>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</si>
  <si>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</si>
  <si>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</si>
  <si>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</si>
  <si>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</si>
  <si>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</si>
  <si>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</si>
  <si>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</si>
  <si>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</si>
  <si>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</si>
  <si>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</si>
  <si>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</si>
  <si>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</si>
  <si>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</si>
  <si>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</si>
  <si>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</si>
  <si>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</si>
  <si>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</si>
  <si>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</si>
  <si>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</si>
  <si>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</si>
  <si>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</si>
  <si>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</si>
  <si>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</si>
  <si>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</si>
  <si>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</si>
  <si>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</si>
  <si>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</si>
  <si>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</si>
  <si>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</si>
  <si>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</si>
  <si>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</si>
  <si>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</si>
  <si>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</si>
  <si>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</si>
  <si>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</si>
  <si>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</si>
  <si>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</si>
  <si>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</si>
  <si>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</si>
  <si>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</si>
  <si>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</si>
  <si>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</si>
  <si>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</si>
  <si>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</si>
  <si>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</si>
  <si>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</si>
  <si>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</si>
  <si>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</si>
  <si>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</si>
  <si>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</si>
  <si>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</si>
  <si>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</si>
  <si>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</si>
  <si>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</si>
  <si>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</si>
  <si>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</si>
  <si>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</si>
  <si>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</si>
  <si>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</si>
  <si>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</si>
  <si>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</si>
  <si>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</si>
  <si>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</si>
  <si>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</si>
  <si>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</si>
  <si>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</si>
  <si>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</si>
  <si>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</si>
  <si>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</si>
  <si>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</si>
  <si>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</si>
  <si>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</si>
  <si>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</si>
  <si>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</si>
  <si>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</si>
  <si>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</si>
  <si>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</si>
  <si>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</si>
  <si>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</si>
  <si>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</si>
  <si>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</si>
  <si>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</si>
  <si>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</si>
  <si>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</si>
  <si>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</si>
  <si>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</si>
  <si>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</si>
  <si>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</si>
  <si>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</si>
  <si>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</si>
  <si>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</si>
  <si>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</si>
  <si>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</si>
  <si>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</si>
  <si>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</si>
  <si>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</si>
  <si>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</si>
  <si>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</si>
  <si>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</si>
  <si>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</si>
  <si>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</si>
  <si>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</si>
  <si>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</si>
  <si>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</si>
  <si>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</si>
  <si>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</si>
  <si>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</si>
  <si>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</si>
  <si>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</si>
  <si>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</si>
  <si>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</si>
  <si>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</si>
  <si>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</si>
  <si>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</si>
  <si>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</si>
  <si>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</si>
  <si>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</si>
  <si>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</si>
  <si>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</si>
  <si>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</si>
  <si>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</si>
  <si>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</si>
  <si>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</si>
  <si>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</si>
  <si>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</si>
  <si>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</si>
  <si>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</si>
  <si>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</si>
  <si>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</si>
  <si>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</si>
  <si>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</si>
  <si>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</si>
  <si>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</si>
  <si>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</si>
  <si>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</si>
  <si>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</si>
  <si>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</si>
  <si>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</si>
  <si>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</si>
  <si>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</si>
  <si>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</si>
  <si>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</si>
  <si>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</si>
  <si>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</si>
  <si>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</si>
  <si>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</si>
  <si>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</si>
  <si>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</si>
  <si>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</si>
  <si>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</si>
  <si>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</si>
  <si>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</si>
  <si>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</si>
  <si>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</si>
  <si>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</si>
  <si>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</si>
  <si>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</si>
  <si>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</si>
  <si>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</si>
  <si>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</si>
  <si>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</si>
  <si>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</si>
  <si>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</si>
  <si>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</si>
  <si>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</si>
  <si>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</si>
  <si>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</si>
  <si>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</si>
  <si>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</si>
  <si>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</si>
  <si>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</si>
  <si>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</si>
  <si>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</si>
  <si>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</si>
  <si>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</si>
  <si>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</si>
  <si>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</si>
  <si>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</si>
  <si>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</si>
  <si>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</si>
  <si>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</si>
  <si>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</si>
  <si>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</si>
  <si>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</si>
  <si>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</si>
  <si>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</si>
  <si>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</si>
  <si>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</si>
  <si>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</si>
  <si>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</si>
  <si>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</si>
  <si>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</si>
  <si>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</si>
  <si>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</si>
  <si>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</si>
  <si>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</si>
  <si>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</si>
  <si>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</si>
  <si>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</si>
  <si>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</si>
  <si>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</si>
  <si>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</si>
  <si>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</si>
  <si>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</si>
  <si>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</si>
  <si>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</si>
  <si>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</si>
  <si>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</si>
  <si>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</si>
  <si>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</si>
  <si>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</si>
  <si>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</si>
  <si>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</si>
  <si>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</si>
  <si>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</si>
  <si>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</si>
  <si>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</si>
  <si>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</si>
  <si>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</si>
  <si>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</si>
  <si>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</si>
  <si>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</si>
  <si>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</si>
  <si>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</si>
  <si>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</si>
  <si>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</si>
  <si>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</si>
  <si>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</si>
  <si>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</si>
  <si>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</si>
  <si>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</si>
  <si>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</si>
  <si>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</si>
  <si>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</si>
  <si>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</si>
  <si>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</si>
  <si>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</si>
  <si>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</si>
  <si>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</si>
  <si>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</si>
  <si>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</si>
  <si>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</si>
  <si>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</si>
  <si>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</si>
  <si>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</si>
  <si>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</si>
  <si>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</si>
  <si>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</si>
  <si>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</si>
  <si>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</si>
  <si>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</si>
  <si>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</si>
  <si>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</si>
  <si>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</si>
  <si>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</si>
  <si>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</si>
  <si>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</si>
  <si>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</si>
  <si>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</si>
  <si>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</si>
  <si>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</si>
  <si>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</si>
  <si>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</si>
  <si>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</si>
  <si>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</si>
  <si>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</si>
  <si>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</si>
  <si>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</si>
  <si>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</si>
  <si>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</si>
  <si>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</si>
  <si>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</si>
  <si>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</si>
  <si>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</si>
  <si>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</si>
  <si>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</si>
  <si>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</si>
  <si>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</si>
  <si>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</si>
  <si>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</si>
  <si>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</si>
  <si>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</si>
  <si>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</si>
  <si>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</si>
  <si>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</si>
  <si>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</si>
  <si>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</si>
  <si>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</si>
  <si>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</si>
  <si>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</si>
  <si>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</si>
  <si>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</si>
  <si>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</si>
  <si>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</si>
  <si>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</si>
  <si>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</si>
  <si>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</si>
  <si>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</si>
  <si>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</si>
  <si>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</si>
  <si>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</si>
  <si>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</si>
  <si>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</si>
  <si>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</si>
  <si>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</si>
  <si>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</si>
  <si>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</si>
  <si>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</si>
  <si>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</si>
  <si>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</si>
  <si>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</si>
  <si>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</si>
  <si>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</si>
  <si>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</si>
  <si>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</si>
  <si>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</si>
  <si>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</si>
  <si>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</si>
  <si>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</si>
  <si>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</si>
  <si>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</si>
  <si>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</si>
  <si>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</si>
  <si>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</si>
  <si>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</si>
  <si>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</si>
  <si>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</si>
  <si>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</si>
  <si>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</si>
  <si>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</si>
  <si>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</si>
  <si>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</si>
  <si>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</si>
  <si>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</si>
  <si>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</si>
  <si>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</si>
  <si>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</si>
  <si>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</si>
  <si>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</si>
  <si>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</si>
  <si>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</si>
  <si>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</si>
  <si>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</si>
  <si>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</si>
  <si>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</si>
  <si>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</si>
  <si>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</si>
  <si>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</si>
  <si>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</si>
  <si>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</si>
  <si>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</si>
  <si>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</si>
  <si>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</si>
  <si>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</si>
  <si>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</si>
  <si>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</si>
  <si>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</si>
  <si>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</si>
  <si>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</si>
  <si>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</si>
  <si>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</si>
  <si>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</si>
  <si>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</si>
  <si>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</si>
  <si>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</si>
  <si>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</si>
  <si>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</si>
  <si>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</si>
  <si>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</si>
  <si>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</si>
  <si>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</si>
  <si>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</si>
  <si>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</si>
  <si>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</si>
  <si>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</si>
  <si>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</si>
  <si>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</si>
  <si>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</si>
  <si>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</si>
  <si>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</si>
  <si>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</si>
  <si>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</si>
  <si>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</si>
  <si>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</si>
  <si>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</si>
  <si>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</si>
  <si>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</si>
  <si>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</si>
  <si>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</si>
  <si>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</si>
  <si>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</si>
  <si>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</si>
  <si>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</si>
  <si>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</si>
  <si>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</si>
  <si>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</si>
  <si>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</si>
  <si>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</si>
  <si>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</si>
  <si>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</si>
  <si>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</si>
  <si>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</si>
  <si>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</si>
  <si>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</si>
  <si>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</si>
  <si>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</si>
  <si>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</si>
  <si>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</si>
  <si>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</si>
  <si>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</si>
  <si>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</si>
  <si>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</si>
  <si>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</si>
  <si>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</si>
  <si>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</si>
  <si>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</si>
  <si>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</si>
  <si>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</si>
  <si>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</si>
  <si>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</si>
  <si>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</si>
  <si>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</si>
  <si>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</si>
  <si>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</si>
  <si>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</si>
  <si>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</si>
  <si>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</si>
  <si>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</si>
  <si>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</si>
  <si>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</si>
  <si>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</si>
  <si>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</si>
  <si>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</si>
  <si>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</si>
  <si>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</si>
  <si>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</si>
  <si>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</si>
  <si>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</si>
  <si>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</si>
  <si>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</si>
  <si>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</si>
  <si>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</si>
  <si>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</si>
  <si>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</si>
  <si>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</si>
  <si>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</si>
  <si>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</si>
  <si>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</si>
  <si>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</si>
  <si>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</si>
  <si>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</si>
  <si>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</si>
  <si>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</si>
  <si>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</si>
  <si>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</si>
  <si>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</si>
  <si>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</si>
  <si>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</si>
  <si>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</si>
  <si>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</si>
  <si>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</si>
  <si>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</si>
  <si>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</si>
  <si>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</si>
  <si>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</si>
  <si>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</si>
  <si>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</si>
  <si>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</si>
  <si>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</si>
  <si>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</si>
  <si>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</si>
  <si>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</si>
  <si>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</si>
  <si>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</si>
  <si>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</si>
  <si>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</si>
  <si>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</si>
  <si>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</si>
  <si>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</si>
  <si>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</si>
  <si>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</si>
  <si>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</si>
  <si>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</si>
  <si>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</si>
  <si>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</si>
  <si>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</si>
  <si>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</si>
  <si>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</si>
  <si>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</si>
  <si>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</si>
  <si>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</si>
  <si>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</si>
  <si>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</si>
  <si>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</si>
  <si>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</si>
  <si>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</si>
  <si>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</si>
  <si>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</si>
  <si>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</si>
  <si>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</si>
  <si>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</si>
  <si>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</si>
  <si>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</si>
  <si>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</si>
  <si>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</si>
  <si>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</si>
  <si>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</si>
  <si>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</si>
  <si>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</si>
  <si>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</si>
  <si>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</si>
  <si>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</si>
  <si>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</si>
  <si>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</si>
  <si>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</si>
  <si>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</si>
  <si>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</si>
  <si>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</si>
  <si>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</si>
  <si>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</si>
  <si>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</si>
  <si>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</si>
  <si>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</si>
  <si>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</si>
  <si>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</si>
  <si>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</si>
  <si>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</si>
  <si>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</si>
  <si>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</si>
  <si>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</si>
  <si>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</si>
  <si>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</si>
  <si>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</si>
  <si>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</si>
  <si>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</si>
  <si>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</si>
  <si>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</si>
  <si>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</si>
  <si>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</si>
  <si>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</si>
  <si>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</si>
  <si>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</si>
  <si>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</si>
  <si>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</si>
  <si>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</si>
  <si>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</si>
  <si>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</si>
  <si>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</si>
  <si>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</si>
  <si>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</si>
  <si>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</si>
  <si>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</si>
  <si>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</si>
  <si>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</si>
  <si>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</si>
  <si>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</si>
  <si>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</si>
  <si>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</si>
  <si>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</si>
  <si>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</si>
  <si>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</si>
  <si>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</si>
  <si>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</si>
  <si>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</si>
  <si>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</si>
  <si>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</si>
  <si>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</si>
  <si>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</si>
  <si>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</si>
  <si>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</si>
  <si>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</si>
  <si>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</si>
  <si>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</si>
  <si>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</si>
  <si>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</si>
  <si>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</si>
  <si>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</si>
  <si>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</si>
  <si>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</si>
  <si>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</si>
  <si>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</si>
  <si>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</si>
  <si>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</si>
  <si>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</si>
  <si>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</si>
  <si>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</si>
  <si>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</si>
  <si>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</si>
  <si>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</si>
  <si>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</si>
  <si>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</si>
  <si>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</si>
  <si>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</si>
  <si>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</si>
  <si>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</si>
  <si>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</si>
  <si>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</si>
  <si>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</si>
  <si>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</si>
  <si>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</si>
  <si>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</si>
  <si>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</si>
  <si>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</si>
  <si>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</si>
  <si>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</si>
  <si>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</si>
  <si>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</si>
  <si>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</si>
  <si>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</si>
  <si>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</si>
  <si>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</si>
  <si>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</si>
  <si>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</si>
  <si>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</si>
  <si>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</si>
  <si>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</si>
  <si>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</si>
  <si>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</si>
  <si>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</si>
  <si>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</si>
  <si>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</si>
  <si>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</si>
  <si>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</si>
  <si>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</si>
  <si>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</si>
  <si>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</si>
  <si>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</si>
  <si>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</si>
  <si>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</si>
  <si>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</si>
  <si>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</si>
  <si>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</si>
  <si>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</si>
  <si>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</si>
  <si>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</si>
  <si>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</si>
  <si>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</si>
  <si>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</si>
  <si>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</si>
  <si>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</si>
  <si>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</si>
  <si>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</si>
  <si>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</si>
  <si>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</si>
  <si>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</si>
  <si>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</si>
  <si>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</si>
  <si>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</si>
  <si>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</si>
  <si>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</si>
  <si>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</si>
  <si>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</si>
  <si>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</si>
  <si>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</si>
  <si>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</si>
  <si>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</si>
  <si>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</si>
  <si>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</si>
  <si>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</si>
  <si>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</si>
  <si>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</si>
  <si>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</si>
  <si>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</si>
  <si>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</si>
  <si>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</si>
  <si>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</si>
  <si>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</si>
  <si>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</si>
  <si>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</si>
  <si>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</si>
  <si>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</si>
  <si>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</si>
  <si>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</si>
  <si>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</si>
  <si>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</si>
  <si>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</si>
  <si>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</si>
  <si>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</si>
  <si>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</si>
  <si>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</si>
  <si>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</si>
  <si>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</si>
  <si>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</si>
  <si>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</si>
  <si>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</si>
  <si>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</si>
  <si>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</si>
  <si>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</si>
  <si>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</si>
  <si>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</si>
  <si>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</si>
  <si>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</si>
  <si>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</si>
  <si>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</si>
  <si>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</si>
  <si>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</si>
  <si>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</si>
  <si>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</si>
  <si>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</si>
  <si>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</si>
  <si>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</si>
  <si>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</si>
  <si>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</si>
  <si>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</si>
  <si>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</si>
  <si>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</si>
  <si>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</si>
  <si>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</si>
  <si>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</si>
  <si>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</si>
  <si>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</si>
  <si>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</si>
  <si>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</si>
  <si>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</si>
  <si>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</si>
  <si>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</si>
  <si>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</si>
  <si>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</si>
  <si>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</si>
  <si>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</si>
  <si>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</si>
  <si>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</si>
  <si>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</si>
  <si>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</si>
  <si>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</si>
  <si>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</si>
  <si>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</si>
  <si>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</si>
  <si>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</si>
  <si>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</si>
  <si>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</si>
  <si>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</si>
  <si>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</si>
  <si>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</si>
  <si>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</si>
  <si>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</si>
  <si>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</si>
  <si>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</si>
  <si>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</si>
  <si>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</si>
  <si>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</si>
  <si>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</si>
  <si>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</si>
  <si>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</si>
  <si>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</si>
  <si>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</si>
  <si>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</si>
  <si>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</si>
  <si>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</si>
  <si>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</si>
  <si>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</si>
  <si>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</si>
  <si>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</si>
  <si>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</si>
  <si>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</si>
  <si>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</si>
  <si>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</si>
  <si>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</si>
  <si>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</si>
  <si>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</si>
  <si>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</si>
  <si>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</si>
  <si>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</si>
  <si>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</si>
  <si>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</si>
  <si>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</si>
  <si>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</si>
  <si>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</si>
  <si>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</si>
  <si>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</si>
  <si>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</si>
  <si>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</si>
  <si>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</si>
  <si>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</si>
  <si>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</si>
  <si>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</si>
  <si>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</si>
  <si>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</si>
  <si>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</si>
  <si>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</si>
  <si>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</si>
  <si>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</si>
  <si>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</si>
  <si>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</si>
  <si>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</si>
  <si>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</si>
  <si>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</si>
  <si>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</si>
  <si>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</si>
  <si>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</si>
  <si>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</si>
  <si>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</si>
  <si>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</si>
  <si>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</si>
  <si>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</si>
  <si>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</si>
  <si>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</si>
  <si>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</si>
  <si>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</si>
  <si>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</si>
  <si>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</si>
  <si>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</si>
  <si>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</si>
  <si>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</si>
  <si>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</si>
  <si>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</si>
  <si>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</si>
  <si>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</si>
  <si>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</si>
  <si>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</si>
  <si>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</si>
  <si>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</si>
  <si>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</si>
  <si>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</si>
  <si>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</si>
  <si>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</si>
  <si>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</si>
  <si>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</si>
  <si>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</si>
  <si>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</si>
  <si>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</si>
  <si>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</si>
  <si>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</si>
  <si>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</si>
  <si>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</si>
  <si>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</si>
  <si>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</si>
  <si>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</si>
  <si>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</si>
  <si>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</si>
  <si>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</si>
  <si>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</si>
  <si>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</si>
  <si>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</si>
  <si>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</si>
  <si>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</si>
  <si>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</si>
  <si>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</si>
  <si>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</si>
  <si>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</si>
  <si>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</si>
  <si>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</si>
  <si>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</si>
  <si>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</si>
  <si>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</si>
  <si>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</si>
  <si>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</si>
  <si>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</si>
  <si>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</si>
  <si>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</si>
  <si>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</si>
  <si>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</si>
  <si>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</si>
  <si>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</si>
  <si>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</si>
  <si>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</si>
  <si>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</si>
  <si>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</si>
  <si>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</si>
  <si>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</si>
  <si>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</si>
  <si>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</si>
  <si>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</si>
  <si>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</si>
  <si>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</si>
  <si>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</si>
  <si>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</si>
  <si>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</si>
  <si>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</si>
  <si>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</si>
  <si>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</si>
  <si>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</si>
  <si>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</si>
  <si>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</si>
  <si>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</si>
  <si>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</si>
  <si>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</si>
  <si>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</si>
  <si>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</si>
  <si>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</si>
  <si>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</si>
  <si>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</si>
  <si>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</si>
  <si>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</si>
  <si>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</si>
  <si>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</si>
  <si>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</si>
  <si>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</si>
  <si>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</si>
  <si>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</si>
  <si>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</si>
  <si>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</si>
  <si>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</si>
  <si>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</si>
  <si>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</si>
  <si>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</si>
  <si>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</si>
  <si>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</si>
  <si>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</si>
  <si>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</si>
  <si>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</si>
  <si>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</si>
  <si>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</si>
  <si>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</si>
  <si>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</si>
  <si>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</si>
  <si>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</si>
  <si>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</si>
  <si>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</si>
  <si>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</si>
  <si>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</si>
  <si>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</si>
  <si>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</si>
  <si>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</si>
  <si>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</si>
  <si>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</si>
  <si>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</si>
  <si>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</si>
  <si>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</si>
  <si>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</si>
  <si>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</si>
  <si>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</si>
  <si>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</si>
  <si>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</si>
  <si>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</si>
  <si>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</si>
  <si>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</si>
  <si>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</si>
  <si>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</si>
  <si>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</si>
  <si>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</si>
  <si>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</si>
  <si>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</si>
  <si>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</si>
  <si>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</si>
  <si>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</si>
  <si>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</si>
  <si>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</si>
  <si>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</si>
  <si>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</si>
  <si>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</si>
  <si>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</si>
  <si>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</si>
  <si>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</si>
  <si>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</si>
  <si>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</si>
  <si>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</si>
  <si>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</si>
  <si>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</si>
  <si>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</si>
  <si>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</si>
  <si>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</si>
  <si>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</si>
  <si>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</si>
  <si>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</si>
  <si>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</si>
  <si>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</si>
  <si>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</si>
  <si>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</si>
  <si>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</si>
  <si>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</si>
  <si>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</si>
  <si>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</si>
  <si>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</si>
  <si>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</si>
  <si>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</si>
  <si>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</si>
  <si>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</si>
  <si>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</si>
  <si>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</si>
  <si>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</si>
  <si>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</si>
  <si>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</si>
  <si>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</si>
  <si>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</si>
  <si>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</si>
  <si>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</si>
  <si>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</si>
  <si>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</si>
  <si>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</si>
  <si>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</si>
  <si>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</si>
  <si>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</si>
  <si>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</si>
  <si>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</si>
  <si>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</si>
  <si>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</si>
  <si>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</si>
  <si>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</si>
  <si>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</si>
  <si>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</si>
  <si>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</si>
  <si>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</si>
  <si>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</si>
  <si>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</si>
  <si>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</si>
  <si>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</si>
  <si>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</si>
  <si>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</si>
  <si>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</si>
  <si>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</si>
  <si>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</si>
  <si>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</si>
  <si>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</si>
  <si>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</si>
  <si>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</si>
  <si>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</si>
  <si>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</si>
  <si>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</si>
  <si>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</si>
  <si>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</si>
  <si>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</si>
  <si>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</si>
  <si>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</si>
  <si>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</si>
  <si>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</si>
  <si>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</si>
  <si>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</si>
  <si>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</si>
  <si>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</si>
  <si>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</si>
  <si>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</si>
  <si>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</si>
  <si>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</si>
  <si>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</si>
  <si>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</si>
  <si>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</si>
  <si>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</si>
  <si>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</si>
  <si>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</si>
  <si>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</si>
  <si>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</si>
  <si>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</si>
  <si>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</si>
  <si>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</si>
  <si>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</si>
  <si>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</si>
  <si>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</si>
  <si>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</si>
  <si>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</si>
  <si>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</si>
  <si>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</si>
  <si>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</si>
  <si>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</si>
  <si>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</si>
  <si>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</si>
  <si>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</si>
  <si>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</si>
  <si>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</si>
  <si>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</si>
  <si>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</si>
  <si>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</si>
  <si>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</si>
  <si>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</si>
  <si>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</si>
  <si>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</si>
  <si>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</si>
  <si>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</si>
  <si>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</si>
  <si>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</si>
  <si>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</si>
  <si>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</si>
  <si>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</si>
  <si>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</si>
  <si>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</si>
  <si>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</si>
  <si>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</si>
  <si>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</si>
  <si>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</si>
  <si>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</si>
  <si>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</si>
  <si>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</si>
  <si>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</si>
  <si>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</si>
  <si>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</si>
  <si>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</si>
  <si>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</si>
  <si>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</si>
  <si>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</si>
  <si>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</si>
  <si>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</si>
  <si>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</si>
  <si>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</si>
  <si>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</si>
  <si>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</si>
  <si>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</si>
  <si>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</si>
  <si>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</si>
  <si>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</si>
  <si>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</si>
  <si>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</si>
  <si>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</si>
  <si>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</si>
  <si>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</si>
  <si>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</si>
  <si>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</si>
  <si>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</si>
  <si>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</si>
  <si>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</si>
  <si>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</si>
  <si>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</si>
  <si>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</si>
  <si>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</si>
  <si>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</si>
  <si>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</si>
  <si>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</si>
  <si>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</si>
  <si>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</si>
  <si>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</si>
  <si>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</si>
  <si>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</si>
  <si>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</si>
  <si>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</si>
  <si>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</si>
  <si>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</si>
  <si>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</si>
  <si>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</si>
  <si>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</si>
  <si>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</si>
  <si>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</si>
  <si>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</si>
  <si>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</si>
  <si>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</si>
  <si>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</si>
  <si>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</si>
  <si>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</si>
  <si>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</si>
  <si>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</si>
  <si>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</si>
  <si>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</si>
  <si>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</si>
  <si>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</si>
  <si>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</si>
  <si>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</si>
  <si>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</si>
  <si>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</si>
  <si>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</si>
  <si>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</si>
  <si>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</si>
  <si>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</si>
  <si>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</si>
  <si>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</si>
  <si>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</si>
  <si>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</si>
  <si>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</si>
  <si>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</si>
  <si>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</si>
  <si>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</si>
  <si>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</si>
  <si>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</si>
  <si>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</si>
  <si>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</si>
  <si>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</si>
  <si>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</si>
  <si>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</si>
  <si>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</si>
  <si>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</si>
  <si>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</si>
  <si>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</si>
  <si>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</si>
  <si>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</si>
  <si>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</si>
  <si>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</si>
  <si>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</si>
  <si>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</si>
  <si>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</si>
  <si>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</si>
  <si>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</si>
  <si>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</si>
  <si>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</si>
  <si>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</si>
  <si>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</si>
  <si>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</si>
  <si>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</si>
  <si>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</si>
  <si>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</si>
  <si>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</si>
  <si>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</si>
  <si>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</si>
  <si>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</si>
  <si>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</si>
  <si>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</si>
  <si>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</si>
  <si>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</si>
  <si>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</si>
  <si>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</si>
  <si>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</si>
  <si>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</si>
  <si>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</si>
  <si>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</si>
  <si>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</si>
  <si>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</si>
  <si>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</si>
  <si>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</si>
  <si>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</si>
  <si>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</si>
  <si>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</si>
  <si>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</si>
  <si>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</si>
  <si>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</si>
  <si>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</si>
  <si>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</si>
  <si>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</si>
  <si>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</si>
  <si>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</si>
  <si>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</si>
  <si>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</si>
  <si>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</si>
  <si>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</si>
  <si>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</si>
  <si>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</si>
  <si>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</si>
  <si>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</si>
  <si>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</si>
  <si>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</si>
  <si>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</si>
  <si>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</si>
  <si>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</si>
  <si>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</si>
  <si>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</si>
  <si>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</si>
  <si>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</si>
  <si>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</si>
  <si>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</si>
  <si>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</si>
  <si>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</si>
  <si>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</si>
  <si>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</si>
  <si>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</si>
  <si>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</si>
  <si>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</si>
  <si>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</si>
  <si>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</si>
  <si>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</si>
  <si>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</si>
  <si>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</si>
  <si>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</si>
  <si>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</si>
  <si>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</si>
  <si>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</si>
  <si>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</si>
  <si>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</si>
  <si>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</si>
  <si>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</si>
  <si>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</si>
  <si>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</si>
  <si>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</si>
  <si>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</si>
  <si>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</si>
  <si>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</si>
  <si>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</si>
  <si>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</si>
  <si>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</si>
  <si>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</si>
  <si>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</si>
  <si>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</si>
  <si>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</si>
  <si>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</si>
  <si>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</si>
  <si>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</si>
  <si>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</si>
  <si>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</si>
  <si>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</si>
  <si>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</si>
  <si>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</si>
  <si>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</si>
  <si>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</si>
  <si>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</si>
  <si>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</si>
  <si>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</si>
  <si>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</si>
  <si>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</si>
  <si>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</si>
  <si>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</si>
  <si>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</si>
  <si>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</si>
  <si>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</si>
  <si>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</si>
  <si>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</si>
  <si>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</si>
  <si>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</si>
  <si>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</si>
  <si>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</si>
  <si>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</si>
  <si>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</si>
  <si>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</si>
  <si>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</si>
  <si>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</si>
  <si>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</si>
  <si>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</si>
  <si>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</si>
  <si>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</si>
  <si>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</si>
  <si>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</si>
  <si>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</si>
  <si>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</si>
  <si>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</si>
  <si>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</si>
  <si>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</si>
  <si>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</si>
  <si>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</si>
  <si>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</si>
  <si>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</si>
  <si>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</si>
  <si>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</si>
  <si>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</si>
  <si>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</si>
  <si>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</si>
  <si>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</si>
  <si>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</si>
  <si>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</si>
  <si>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</si>
  <si>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</si>
  <si>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</si>
  <si>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</si>
  <si>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</si>
  <si>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</si>
  <si>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</si>
  <si>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</si>
  <si>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</si>
  <si>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</si>
  <si>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</si>
  <si>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</si>
  <si>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</si>
  <si>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</si>
  <si>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</si>
  <si>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</si>
  <si>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</si>
  <si>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</si>
  <si>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</si>
  <si>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</si>
  <si>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</si>
  <si>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</si>
  <si>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</si>
  <si>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</si>
  <si>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</si>
  <si>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</si>
  <si>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</si>
  <si>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</si>
  <si>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</si>
  <si>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</si>
  <si>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</si>
  <si>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</si>
  <si>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</si>
  <si>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</si>
  <si>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</si>
  <si>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</si>
  <si>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</si>
  <si>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</si>
  <si>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</si>
  <si>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</si>
  <si>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</si>
  <si>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</si>
  <si>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</si>
  <si>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</si>
  <si>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</si>
  <si>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</si>
  <si>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</si>
  <si>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</si>
  <si>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</si>
  <si>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</si>
  <si>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</si>
  <si>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</si>
  <si>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</si>
  <si>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</si>
  <si>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</si>
  <si>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</si>
  <si>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</si>
  <si>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</si>
  <si>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</si>
  <si>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</si>
  <si>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</si>
  <si>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</si>
  <si>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</si>
  <si>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</si>
  <si>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</si>
  <si>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</si>
  <si>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</si>
  <si>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</si>
  <si>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</si>
  <si>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</si>
  <si>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</si>
  <si>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</si>
  <si>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</si>
  <si>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</si>
  <si>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</si>
  <si>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</si>
  <si>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</si>
  <si>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</si>
  <si>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</si>
  <si>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</si>
  <si>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</si>
  <si>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</si>
  <si>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</si>
  <si>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</si>
  <si>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</si>
  <si>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</si>
  <si>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</si>
  <si>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</si>
  <si>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</si>
  <si>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</si>
  <si>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</si>
  <si>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</si>
  <si>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</si>
  <si>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</si>
  <si>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</si>
  <si>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</si>
  <si>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</si>
  <si>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</si>
  <si>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</si>
  <si>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</si>
  <si>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</si>
  <si>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</si>
  <si>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</si>
  <si>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</si>
  <si>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</si>
  <si>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</si>
  <si>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</si>
  <si>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</si>
  <si>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</si>
  <si>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</si>
  <si>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</si>
  <si>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</si>
  <si>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</si>
  <si>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</si>
  <si>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</si>
  <si>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</si>
  <si>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</si>
  <si>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</si>
  <si>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</si>
  <si>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</si>
  <si>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</si>
  <si>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</si>
  <si>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</si>
  <si>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</si>
  <si>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</si>
  <si>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</si>
  <si>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</si>
  <si>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</si>
  <si>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</si>
  <si>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</si>
  <si>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</si>
  <si>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</si>
  <si>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</si>
  <si>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</si>
  <si>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</si>
  <si>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</si>
  <si>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</si>
  <si>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</si>
  <si>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</si>
  <si>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</si>
  <si>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</si>
  <si>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</si>
  <si>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</si>
  <si>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</si>
  <si>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</si>
  <si>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</si>
  <si>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</si>
  <si>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</si>
  <si>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</si>
  <si>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</si>
  <si>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</si>
  <si>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</si>
  <si>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</si>
  <si>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</si>
  <si>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</si>
  <si>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</si>
  <si>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</si>
  <si>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</si>
  <si>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</si>
  <si>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</si>
  <si>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</si>
  <si>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</si>
  <si>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</si>
  <si>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</si>
  <si>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</si>
  <si>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</si>
  <si>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</si>
  <si>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</si>
  <si>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</si>
  <si>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</si>
  <si>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</si>
  <si>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</si>
  <si>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</si>
  <si>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</si>
  <si>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</si>
  <si>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</si>
  <si>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</si>
  <si>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</si>
  <si>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</si>
  <si>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</si>
  <si>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</si>
  <si>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</si>
  <si>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</si>
  <si>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</si>
  <si>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</si>
  <si>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</si>
  <si>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</si>
  <si>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</si>
  <si>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</si>
  <si>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</si>
  <si>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</si>
  <si>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</si>
  <si>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</si>
  <si>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</si>
  <si>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</si>
  <si>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</si>
  <si>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</si>
  <si>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</si>
  <si>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</si>
  <si>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</si>
  <si>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</si>
  <si>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</si>
  <si>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</si>
  <si>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</si>
  <si>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</si>
  <si>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</si>
  <si>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</si>
  <si>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</si>
  <si>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</si>
  <si>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</si>
  <si>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</si>
  <si>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</si>
  <si>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</si>
  <si>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</si>
  <si>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</si>
  <si>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</si>
  <si>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</si>
  <si>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</si>
  <si>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</si>
  <si>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</si>
  <si>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</si>
  <si>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</si>
  <si>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</si>
  <si>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</si>
  <si>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</si>
  <si>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</si>
  <si>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</si>
  <si>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</si>
  <si>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</si>
  <si>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</si>
  <si>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</si>
  <si>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</si>
  <si>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</si>
  <si>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</si>
  <si>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</si>
  <si>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</si>
  <si>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</si>
  <si>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</si>
  <si>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</si>
  <si>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</si>
  <si>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</si>
  <si>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</si>
  <si>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</si>
  <si>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</si>
  <si>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</si>
  <si>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</si>
  <si>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</si>
  <si>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</si>
  <si>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</si>
  <si>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</si>
  <si>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</si>
  <si>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</si>
  <si>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</si>
  <si>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</si>
  <si>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</si>
  <si>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</si>
  <si>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</si>
  <si>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</si>
  <si>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</si>
  <si>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</si>
  <si>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</si>
  <si>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</si>
  <si>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</si>
  <si>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</si>
  <si>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</si>
  <si>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</si>
  <si>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</si>
  <si>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</si>
  <si>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</si>
  <si>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</si>
  <si>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</si>
  <si>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</si>
  <si>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</si>
  <si>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</si>
  <si>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</si>
  <si>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</si>
  <si>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</si>
  <si>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</si>
  <si>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</si>
  <si>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</si>
  <si>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</si>
  <si>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</si>
  <si>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</si>
  <si>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</si>
  <si>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</si>
  <si>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</si>
  <si>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</si>
  <si>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</si>
  <si>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</si>
  <si>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</si>
  <si>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</si>
  <si>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</si>
  <si>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</si>
  <si>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</si>
  <si>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</si>
  <si>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</si>
  <si>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</si>
  <si>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</si>
  <si>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</si>
  <si>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</si>
  <si>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</si>
  <si>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</si>
  <si>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</si>
  <si>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</si>
  <si>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</si>
  <si>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</si>
  <si>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</si>
  <si>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</si>
  <si>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</si>
  <si>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</si>
  <si>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</si>
  <si>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</si>
  <si>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</si>
  <si>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</si>
  <si>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</si>
  <si>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</si>
  <si>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</si>
  <si>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</si>
  <si>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</si>
  <si>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</si>
  <si>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</si>
  <si>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</si>
  <si>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</si>
  <si>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</si>
  <si>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</si>
  <si>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</si>
  <si>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</si>
  <si>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</si>
  <si>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</si>
  <si>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</si>
  <si>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</si>
  <si>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</si>
  <si>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</si>
  <si>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</si>
  <si>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</si>
  <si>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</si>
  <si>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</si>
  <si>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</si>
  <si>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</si>
  <si>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</si>
  <si>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</si>
  <si>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</si>
  <si>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</si>
  <si>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</si>
  <si>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</si>
  <si>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</si>
  <si>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</si>
  <si>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</si>
  <si>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</si>
  <si>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</si>
  <si>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</si>
  <si>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</si>
  <si>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</si>
  <si>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</si>
  <si>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</si>
  <si>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</si>
  <si>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</si>
  <si>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</si>
  <si>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</si>
  <si>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</si>
  <si>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</si>
  <si>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</si>
  <si>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</si>
  <si>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</si>
  <si>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</si>
  <si>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</si>
  <si>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</si>
  <si>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</si>
  <si>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</si>
  <si>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</si>
  <si>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</si>
  <si>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</si>
  <si>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</si>
  <si>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</si>
  <si>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</si>
  <si>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</si>
  <si>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</si>
  <si>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</si>
  <si>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</si>
  <si>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</si>
  <si>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</si>
  <si>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</si>
  <si>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</si>
  <si>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</si>
  <si>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</si>
  <si>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</si>
  <si>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</si>
  <si>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</si>
  <si>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</si>
  <si>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</si>
  <si>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</si>
  <si>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</si>
  <si>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</si>
  <si>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</si>
  <si>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</si>
  <si>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</si>
  <si>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</si>
  <si>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</si>
  <si>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</si>
  <si>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</si>
  <si>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</si>
  <si>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</si>
  <si>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</si>
  <si>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</si>
  <si>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</si>
  <si>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</si>
  <si>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</si>
  <si>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</si>
  <si>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</si>
  <si>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</si>
  <si>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</si>
  <si>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</si>
  <si>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</si>
  <si>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</si>
  <si>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</si>
  <si>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</si>
  <si>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</si>
  <si>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</si>
  <si>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</si>
  <si>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</si>
  <si>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</si>
  <si>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</si>
  <si>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</si>
  <si>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</si>
  <si>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</si>
  <si>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</si>
  <si>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</si>
  <si>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</si>
  <si>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</si>
  <si>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</si>
  <si>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</si>
  <si>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</si>
  <si>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</si>
  <si>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</si>
  <si>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</si>
  <si>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</si>
  <si>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</si>
  <si>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</si>
  <si>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</si>
  <si>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</si>
  <si>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</si>
  <si>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</si>
  <si>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</si>
  <si>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</si>
  <si>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</si>
  <si>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</si>
  <si>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</si>
  <si>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</si>
  <si>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</si>
  <si>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</si>
  <si>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</si>
  <si>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</si>
  <si>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</si>
  <si>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</si>
  <si>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</si>
  <si>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</si>
  <si>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</si>
  <si>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</si>
  <si>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</si>
  <si>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</si>
  <si>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</si>
  <si>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</si>
  <si>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</si>
  <si>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</si>
  <si>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</si>
  <si>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</si>
  <si>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</si>
  <si>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</si>
  <si>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</si>
  <si>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</si>
  <si>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</si>
  <si>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</si>
  <si>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</si>
  <si>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</si>
  <si>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</si>
  <si>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</si>
  <si>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</si>
  <si>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</si>
  <si>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</si>
  <si>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</si>
  <si>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</si>
  <si>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</si>
  <si>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</si>
  <si>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</si>
  <si>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</si>
  <si>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</si>
  <si>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</si>
  <si>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</si>
  <si>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</si>
  <si>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</si>
  <si>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</si>
  <si>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</si>
  <si>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</si>
  <si>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</si>
  <si>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</si>
  <si>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</si>
  <si>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</si>
  <si>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</si>
  <si>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</si>
  <si>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</si>
  <si>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</si>
  <si>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</si>
  <si>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</si>
  <si>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</si>
  <si>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</si>
  <si>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</si>
  <si>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</si>
  <si>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</si>
  <si>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</si>
  <si>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</si>
  <si>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</si>
  <si>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</si>
  <si>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</si>
  <si>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</si>
  <si>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</si>
  <si>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</si>
  <si>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</si>
  <si>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</si>
  <si>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</si>
  <si>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</si>
  <si>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</si>
  <si>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</si>
  <si>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</si>
  <si>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</si>
  <si>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</si>
  <si>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</si>
  <si>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</si>
  <si>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</si>
  <si>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</si>
  <si>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</si>
  <si>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</si>
  <si>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</si>
  <si>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</si>
  <si>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</si>
  <si>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</si>
  <si>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</si>
  <si>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</si>
  <si>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</si>
  <si>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</si>
  <si>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</si>
  <si>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</si>
  <si>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</si>
  <si>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</si>
  <si>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</si>
  <si>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</si>
  <si>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</si>
  <si>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</si>
  <si>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</si>
  <si>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</si>
  <si>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</si>
  <si>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</si>
  <si>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</si>
  <si>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</si>
  <si>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</si>
  <si>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</si>
  <si>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</si>
  <si>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</si>
  <si>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</si>
  <si>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</si>
  <si>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</si>
  <si>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</si>
  <si>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</si>
  <si>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</si>
  <si>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</si>
  <si>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</si>
  <si>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</si>
  <si>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</si>
  <si>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</si>
  <si>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</si>
  <si>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</si>
  <si>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</si>
  <si>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</si>
  <si>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</si>
  <si>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</si>
  <si>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</si>
  <si>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</si>
  <si>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</si>
  <si>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</si>
  <si>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</si>
  <si>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</si>
  <si>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</si>
  <si>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</si>
  <si>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</si>
  <si>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</si>
  <si>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</si>
  <si>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</si>
  <si>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</si>
  <si>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</si>
  <si>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</si>
  <si>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</si>
  <si>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</si>
  <si>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</si>
  <si>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</si>
  <si>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</si>
  <si>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</si>
  <si>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</si>
  <si>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</si>
  <si>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</si>
  <si>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</si>
  <si>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</si>
  <si>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</si>
  <si>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</si>
  <si>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</si>
  <si>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</si>
  <si>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</si>
  <si>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</si>
  <si>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</si>
  <si>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</si>
  <si>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</si>
  <si>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</si>
  <si>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</si>
  <si>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</si>
  <si>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</si>
  <si>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</si>
  <si>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</si>
  <si>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</si>
  <si>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</si>
  <si>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</si>
  <si>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</si>
  <si>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</si>
  <si>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</si>
  <si>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</si>
  <si>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</si>
  <si>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</si>
  <si>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</si>
  <si>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</si>
  <si>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</si>
  <si>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</si>
  <si>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</si>
  <si>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</si>
  <si>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</si>
  <si>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</si>
  <si>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</si>
  <si>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</si>
  <si>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</si>
  <si>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</si>
  <si>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</si>
  <si>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</si>
  <si>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</si>
  <si>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</si>
  <si>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</si>
  <si>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</si>
  <si>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</si>
  <si>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</si>
  <si>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</si>
  <si>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</si>
  <si>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</si>
  <si>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</si>
  <si>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</si>
  <si>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</si>
  <si>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</si>
  <si>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</si>
  <si>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</si>
  <si>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</si>
  <si>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</si>
  <si>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</si>
  <si>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</si>
  <si>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</si>
  <si>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</si>
  <si>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</si>
  <si>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</si>
  <si>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</si>
  <si>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</si>
  <si>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</si>
  <si>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</si>
  <si>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</si>
  <si>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</si>
  <si>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</si>
  <si>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</si>
  <si>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</si>
  <si>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</si>
  <si>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</si>
  <si>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</si>
  <si>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</si>
  <si>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</si>
  <si>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</si>
  <si>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</si>
  <si>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</si>
  <si>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</si>
  <si>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</si>
  <si>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</si>
  <si>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</si>
  <si>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</si>
  <si>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</si>
  <si>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</si>
  <si>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</si>
  <si>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</si>
  <si>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</si>
  <si>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</si>
  <si>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</si>
  <si>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</si>
  <si>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</si>
  <si>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</si>
  <si>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</si>
  <si>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</si>
  <si>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</si>
  <si>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</si>
  <si>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</si>
  <si>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</si>
  <si>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</si>
  <si>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</si>
  <si>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</si>
  <si>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</si>
  <si>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</si>
  <si>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</si>
  <si>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</si>
  <si>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</si>
  <si>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</si>
  <si>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</si>
  <si>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</si>
  <si>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</si>
  <si>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</si>
  <si>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</si>
  <si>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</si>
  <si>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</si>
  <si>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</si>
  <si>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</si>
  <si>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</si>
  <si>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</si>
  <si>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</si>
  <si>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</si>
  <si>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</si>
  <si>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</si>
  <si>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</si>
  <si>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</si>
  <si>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</si>
  <si>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</si>
  <si>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</si>
  <si>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</si>
  <si>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</si>
  <si>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</si>
  <si>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</si>
  <si>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</si>
  <si>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</si>
  <si>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</si>
  <si>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</si>
  <si>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</si>
  <si>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</si>
  <si>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</si>
  <si>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</si>
  <si>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</si>
  <si>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</si>
  <si>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</si>
  <si>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</si>
  <si>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</si>
  <si>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</si>
  <si>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</si>
  <si>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</si>
  <si>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</si>
  <si>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</si>
  <si>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</si>
  <si>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</si>
  <si>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</si>
  <si>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</si>
  <si>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</si>
  <si>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</si>
  <si>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</si>
  <si>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</si>
  <si>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</si>
  <si>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</si>
  <si>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</si>
  <si>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</si>
  <si>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</si>
  <si>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</si>
  <si>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</si>
  <si>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</si>
  <si>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</si>
  <si>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</si>
  <si>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</si>
  <si>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</si>
  <si>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</si>
  <si>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</si>
  <si>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</si>
  <si>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</si>
  <si>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</si>
  <si>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</si>
  <si>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</si>
  <si>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</si>
  <si>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</si>
  <si>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</si>
  <si>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</si>
  <si>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</si>
  <si>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</si>
  <si>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</si>
  <si>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</si>
  <si>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</si>
  <si>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</si>
  <si>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</si>
  <si>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</si>
  <si>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</si>
  <si>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</si>
  <si>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</si>
  <si>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</si>
  <si>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</si>
  <si>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</si>
  <si>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</si>
  <si>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</si>
  <si>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</si>
  <si>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</si>
  <si>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</si>
  <si>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</si>
  <si>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</si>
  <si>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</si>
  <si>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</si>
  <si>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</si>
  <si>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</si>
  <si>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</si>
  <si>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</si>
  <si>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</si>
  <si>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</si>
  <si>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</si>
  <si>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</si>
  <si>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</si>
  <si>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</si>
  <si>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</si>
  <si>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</si>
  <si>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</si>
  <si>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</si>
  <si>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</si>
  <si>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</si>
  <si>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</si>
  <si>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</si>
  <si>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</si>
  <si>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</si>
  <si>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</si>
  <si>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</si>
  <si>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</si>
  <si>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</si>
  <si>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</si>
  <si>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</si>
  <si>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</si>
  <si>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</si>
  <si>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</si>
  <si>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</si>
  <si>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</si>
  <si>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</si>
  <si>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</si>
  <si>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</si>
  <si>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</si>
  <si>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</si>
  <si>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</si>
  <si>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</si>
  <si>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</si>
  <si>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</si>
  <si>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</si>
  <si>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</si>
  <si>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</si>
  <si>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</si>
  <si>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</si>
  <si>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</si>
  <si>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</si>
  <si>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</si>
  <si>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</si>
  <si>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</si>
  <si>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</si>
  <si>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</si>
  <si>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</si>
  <si>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</si>
  <si>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</si>
  <si>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</si>
  <si>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</si>
  <si>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</si>
  <si>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</si>
  <si>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</si>
  <si>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</si>
  <si>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</si>
  <si>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</si>
  <si>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</si>
  <si>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</si>
  <si>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</si>
  <si>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</si>
  <si>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</si>
  <si>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</si>
  <si>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</si>
  <si>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</si>
  <si>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</si>
  <si>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</si>
  <si>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</si>
  <si>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</si>
  <si>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</si>
  <si>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</si>
  <si>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</si>
  <si>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</si>
  <si>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</si>
  <si>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</si>
  <si>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</si>
  <si>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</si>
  <si>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</si>
  <si>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</si>
  <si>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</si>
  <si>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</si>
  <si>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</si>
  <si>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</si>
  <si>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</si>
  <si>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</si>
  <si>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</si>
  <si>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</si>
  <si>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</si>
  <si>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</si>
  <si>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</si>
  <si>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</si>
  <si>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</si>
  <si>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</si>
  <si>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</si>
  <si>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</si>
  <si>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</si>
  <si>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</si>
  <si>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</si>
  <si>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</si>
  <si>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</si>
  <si>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</si>
  <si>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</si>
  <si>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</si>
  <si>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</si>
  <si>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</si>
  <si>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</si>
  <si>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</si>
  <si>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</si>
  <si>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</si>
  <si>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</si>
  <si>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</si>
  <si>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</si>
  <si>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</si>
  <si>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</si>
  <si>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</si>
  <si>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</si>
  <si>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</si>
  <si>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</si>
  <si>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</si>
  <si>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</si>
  <si>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</si>
  <si>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</si>
  <si>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</si>
  <si>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</si>
  <si>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</si>
  <si>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</si>
  <si>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</si>
  <si>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</si>
  <si>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</si>
  <si>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</si>
  <si>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</si>
  <si>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</si>
  <si>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</si>
  <si>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</si>
  <si>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</si>
  <si>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</si>
  <si>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</si>
  <si>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</si>
  <si>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</si>
  <si>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</si>
  <si>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</si>
  <si>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</si>
  <si>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</si>
  <si>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</si>
  <si>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</si>
  <si>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</si>
  <si>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</si>
  <si>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</si>
  <si>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</si>
  <si>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</si>
  <si>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</si>
  <si>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</si>
  <si>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</si>
  <si>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</si>
  <si>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</si>
  <si>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</si>
  <si>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</si>
  <si>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</si>
  <si>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</si>
  <si>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</si>
  <si>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</si>
  <si>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</si>
  <si>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</si>
  <si>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</si>
  <si>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</si>
  <si>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</si>
  <si>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</si>
  <si>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</si>
  <si>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</si>
  <si>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</si>
  <si>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</si>
  <si>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</si>
  <si>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</si>
  <si>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</si>
  <si>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</si>
  <si>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</si>
  <si>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</si>
  <si>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</si>
  <si>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</si>
  <si>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</si>
  <si>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</si>
  <si>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</si>
  <si>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</si>
  <si>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</si>
  <si>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</si>
  <si>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</si>
  <si>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</si>
  <si>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</si>
  <si>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</si>
  <si>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</si>
  <si>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</si>
  <si>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</si>
  <si>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</si>
  <si>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</si>
  <si>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</si>
  <si>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</si>
  <si>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</si>
  <si>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</si>
  <si>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</si>
  <si>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</si>
  <si>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</si>
  <si>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</si>
  <si>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</si>
  <si>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</si>
  <si>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</si>
  <si>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</si>
  <si>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</si>
  <si>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</si>
  <si>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</si>
  <si>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</si>
  <si>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</si>
  <si>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</si>
  <si>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</si>
  <si>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</si>
  <si>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</si>
  <si>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</si>
  <si>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</si>
  <si>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</si>
  <si>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</si>
  <si>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</si>
  <si>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</si>
  <si>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</si>
  <si>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</si>
  <si>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</si>
  <si>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</si>
  <si>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</si>
  <si>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</si>
  <si>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</si>
  <si>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</si>
  <si>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</si>
  <si>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</si>
  <si>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</si>
  <si>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</si>
  <si>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</si>
  <si>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</si>
  <si>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</si>
  <si>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</si>
  <si>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</si>
  <si>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</si>
  <si>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</si>
  <si>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</si>
  <si>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</si>
  <si>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</si>
  <si>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</si>
  <si>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</si>
  <si>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</si>
  <si>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</si>
  <si>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</si>
  <si>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</si>
  <si>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</si>
  <si>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</si>
  <si>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</si>
  <si>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</si>
  <si>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</si>
  <si>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</si>
  <si>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</si>
  <si>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</si>
  <si>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</si>
  <si>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</si>
  <si>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</si>
  <si>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</si>
  <si>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</si>
  <si>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</si>
  <si>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</si>
  <si>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</si>
  <si>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</si>
  <si>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</si>
  <si>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</si>
  <si>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</si>
  <si>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</si>
  <si>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</si>
  <si>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</si>
  <si>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</si>
  <si>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</si>
  <si>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</si>
  <si>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</si>
  <si>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</si>
  <si>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</si>
  <si>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</si>
  <si>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</si>
  <si>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</si>
  <si>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</si>
  <si>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</si>
  <si>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</si>
  <si>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</si>
  <si>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</si>
  <si>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</si>
  <si>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</si>
  <si>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</si>
  <si>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</si>
  <si>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</si>
  <si>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</si>
  <si>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</si>
  <si>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</si>
  <si>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</si>
  <si>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</si>
  <si>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</si>
  <si>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</si>
  <si>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</si>
  <si>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</si>
  <si>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</si>
  <si>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</si>
  <si>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</si>
  <si>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</si>
  <si>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</si>
  <si>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</si>
  <si>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</si>
  <si>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</si>
  <si>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</si>
  <si>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</si>
  <si>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</si>
  <si>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</si>
  <si>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</si>
  <si>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</si>
  <si>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</si>
  <si>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</si>
  <si>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</si>
  <si>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</si>
  <si>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</si>
  <si>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</si>
  <si>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</si>
  <si>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</si>
  <si>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</si>
  <si>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</si>
  <si>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</si>
  <si>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</si>
  <si>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</si>
  <si>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</si>
  <si>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</si>
  <si>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</si>
  <si>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</si>
  <si>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</si>
  <si>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</si>
  <si>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</si>
  <si>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</si>
  <si>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</si>
  <si>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</si>
  <si>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</si>
  <si>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</si>
  <si>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</si>
  <si>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</si>
  <si>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</si>
  <si>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</si>
  <si>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</si>
  <si>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</si>
  <si>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</si>
  <si>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</si>
  <si>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</si>
  <si>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</si>
  <si>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</si>
  <si>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</si>
  <si>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</si>
  <si>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</si>
  <si>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</si>
  <si>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</si>
  <si>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</si>
  <si>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</si>
  <si>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</si>
  <si>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</si>
  <si>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</si>
  <si>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</si>
  <si>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</si>
  <si>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</si>
  <si>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</si>
  <si>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</si>
  <si>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</si>
  <si>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</si>
  <si>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</si>
  <si>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</si>
  <si>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</si>
  <si>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</si>
  <si>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</si>
  <si>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</si>
  <si>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</si>
  <si>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</si>
  <si>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</si>
  <si>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</si>
  <si>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</si>
  <si>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</si>
  <si>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</si>
  <si>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</si>
  <si>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</si>
  <si>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</si>
  <si>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</si>
  <si>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</si>
  <si>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</si>
  <si>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</si>
  <si>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</si>
  <si>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</si>
  <si>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</si>
  <si>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</si>
  <si>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</si>
  <si>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</si>
  <si>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</si>
  <si>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</si>
  <si>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</si>
  <si>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</si>
  <si>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</si>
  <si>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</si>
  <si>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</si>
  <si>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</si>
  <si>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</si>
  <si>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</si>
  <si>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</si>
  <si>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</si>
  <si>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</si>
  <si>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</si>
  <si>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</si>
  <si>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</si>
  <si>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</si>
  <si>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</si>
  <si>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</si>
  <si>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</si>
  <si>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</si>
  <si>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</si>
  <si>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</si>
  <si>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</si>
  <si>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</si>
  <si>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</si>
  <si>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</si>
  <si>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</si>
  <si>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</si>
  <si>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</si>
  <si>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</si>
  <si>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</si>
  <si>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</si>
  <si>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</si>
  <si>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</si>
  <si>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</si>
  <si>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</si>
  <si>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</si>
  <si>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</si>
  <si>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</si>
  <si>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</si>
  <si>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</si>
  <si>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</si>
  <si>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</si>
  <si>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</si>
  <si>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</si>
  <si>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</si>
  <si>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</si>
  <si>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</si>
  <si>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</si>
  <si>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</si>
  <si>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</si>
  <si>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</si>
  <si>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</si>
  <si>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</si>
  <si>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</si>
  <si>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</si>
  <si>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</si>
  <si>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</si>
  <si>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</si>
  <si>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</si>
  <si>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</si>
  <si>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</si>
  <si>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</si>
  <si>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</si>
  <si>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</si>
  <si>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</si>
  <si>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</si>
  <si>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</si>
  <si>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</si>
  <si>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</si>
  <si>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</si>
  <si>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</si>
  <si>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</si>
  <si>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</si>
  <si>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</si>
  <si>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</si>
  <si>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</si>
  <si>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</si>
  <si>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</si>
  <si>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</si>
  <si>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</si>
  <si>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</si>
  <si>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</si>
  <si>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</si>
  <si>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</si>
  <si>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</si>
  <si>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</si>
  <si>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</si>
  <si>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</si>
  <si>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</si>
  <si>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</si>
  <si>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</si>
  <si>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</si>
  <si>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</si>
  <si>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</si>
  <si>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</si>
  <si>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</si>
  <si>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</si>
  <si>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</si>
  <si>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</si>
  <si>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</si>
  <si>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</si>
  <si>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</si>
  <si>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</si>
  <si>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</si>
  <si>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</si>
  <si>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</si>
  <si>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</si>
  <si>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</si>
  <si>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</si>
  <si>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</si>
  <si>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</si>
  <si>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</si>
  <si>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</si>
  <si>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</si>
  <si>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</si>
  <si>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</si>
  <si>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</si>
  <si>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</si>
  <si>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</si>
  <si>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</si>
  <si>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</si>
  <si>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</si>
  <si>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</si>
  <si>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</si>
  <si>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</si>
  <si>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</si>
  <si>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</si>
  <si>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</si>
  <si>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</si>
  <si>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</si>
  <si>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</si>
  <si>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</si>
  <si>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</si>
  <si>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</si>
  <si>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</si>
  <si>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</si>
  <si>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</si>
  <si>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</si>
  <si>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</si>
  <si>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</si>
  <si>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</si>
  <si>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</si>
  <si>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</si>
  <si>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</si>
  <si>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</si>
  <si>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</si>
  <si>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</si>
  <si>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</si>
  <si>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</si>
  <si>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</si>
  <si>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</si>
  <si>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</si>
  <si>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</si>
  <si>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</si>
  <si>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</si>
  <si>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</si>
  <si>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</si>
  <si>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</si>
  <si>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</si>
  <si>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</si>
  <si>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</si>
  <si>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</si>
  <si>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</si>
  <si>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</si>
  <si>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</si>
  <si>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</si>
  <si>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</si>
  <si>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</si>
  <si>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</si>
  <si>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</si>
  <si>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</si>
  <si>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</si>
  <si>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</si>
  <si>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</si>
  <si>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</si>
  <si>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</si>
  <si>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</si>
  <si>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</si>
  <si>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</si>
  <si>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</si>
  <si>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</si>
  <si>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</si>
  <si>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</si>
  <si>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</si>
  <si>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</si>
  <si>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</si>
  <si>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</si>
  <si>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</si>
  <si>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</si>
  <si>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</si>
  <si>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</si>
  <si>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</si>
  <si>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</si>
  <si>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</si>
  <si>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</si>
  <si>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</si>
  <si>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</si>
  <si>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</si>
  <si>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</si>
  <si>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</si>
  <si>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</si>
  <si>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</si>
  <si>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</si>
  <si>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</si>
  <si>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</si>
  <si>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</si>
  <si>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</si>
  <si>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</si>
  <si>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</si>
  <si>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</si>
  <si>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</si>
  <si>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</si>
  <si>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</si>
  <si>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</si>
  <si>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</si>
  <si>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</si>
  <si>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</si>
  <si>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</si>
  <si>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</si>
  <si>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</si>
  <si>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</si>
  <si>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</si>
  <si>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</si>
  <si>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</si>
  <si>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</si>
  <si>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</si>
  <si>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</si>
  <si>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</si>
  <si>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</si>
  <si>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</si>
  <si>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</si>
  <si>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</si>
  <si>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</si>
  <si>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</si>
  <si>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</si>
  <si>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</si>
  <si>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</si>
  <si>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</si>
  <si>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</si>
  <si>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</si>
  <si>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</si>
  <si>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</si>
  <si>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</si>
  <si>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</si>
  <si>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</si>
  <si>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</si>
  <si>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</si>
  <si>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</si>
  <si>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</si>
  <si>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</si>
  <si>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</si>
  <si>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</si>
  <si>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</si>
  <si>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</si>
  <si>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</si>
  <si>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</si>
  <si>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</si>
  <si>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</si>
  <si>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</si>
  <si>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</si>
  <si>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</si>
  <si>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</si>
  <si>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</si>
  <si>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</si>
  <si>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</si>
  <si>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</si>
  <si>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</si>
  <si>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</si>
  <si>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</si>
  <si>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</si>
  <si>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</si>
  <si>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</si>
  <si>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</si>
  <si>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</si>
  <si>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</si>
  <si>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</si>
  <si>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</si>
  <si>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</si>
  <si>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</si>
  <si>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</si>
  <si>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</si>
  <si>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</si>
  <si>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</si>
  <si>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</si>
  <si>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</si>
  <si>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</si>
  <si>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</si>
  <si>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</si>
  <si>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</si>
  <si>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</si>
  <si>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</si>
  <si>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</si>
  <si>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</si>
  <si>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</si>
  <si>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</si>
  <si>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</si>
  <si>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</si>
  <si>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</si>
  <si>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</si>
  <si>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</si>
  <si>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</si>
  <si>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</si>
  <si>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</si>
  <si>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</si>
  <si>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</si>
  <si>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</si>
  <si>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</si>
  <si>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</si>
  <si>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</si>
  <si>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</si>
  <si>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</si>
  <si>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</si>
  <si>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</si>
  <si>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</si>
  <si>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</si>
  <si>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</si>
  <si>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</si>
  <si>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</si>
  <si>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</si>
  <si>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</si>
  <si>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</si>
  <si>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</si>
  <si>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</si>
  <si>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</si>
  <si>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</si>
  <si>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</si>
  <si>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</si>
  <si>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</si>
  <si>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</si>
  <si>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</si>
  <si>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</si>
  <si>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</si>
  <si>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</si>
  <si>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</si>
  <si>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</si>
  <si>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</si>
  <si>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</si>
  <si>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</si>
  <si>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</si>
  <si>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</si>
  <si>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</si>
  <si>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</si>
  <si>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</si>
  <si>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</si>
  <si>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</si>
  <si>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</si>
  <si>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</si>
  <si>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</si>
  <si>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</si>
  <si>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</si>
  <si>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</si>
  <si>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</si>
  <si>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</si>
  <si>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</si>
  <si>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</si>
  <si>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</si>
  <si>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</si>
  <si>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</si>
  <si>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</si>
  <si>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</si>
  <si>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</si>
  <si>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</si>
  <si>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</si>
  <si>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</si>
  <si>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</si>
  <si>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</si>
  <si>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</si>
  <si>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</si>
  <si>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</si>
  <si>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</si>
  <si>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</si>
  <si>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</si>
  <si>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</si>
  <si>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</si>
  <si>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</si>
  <si>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</si>
  <si>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</si>
  <si>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</si>
  <si>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</si>
  <si>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</si>
  <si>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</si>
  <si>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</si>
  <si>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</si>
  <si>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</si>
  <si>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</si>
  <si>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</si>
  <si>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</si>
  <si>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</si>
  <si>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</si>
  <si>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</si>
  <si>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</si>
  <si>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</si>
  <si>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</si>
  <si>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</si>
  <si>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</si>
  <si>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</si>
  <si>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</si>
  <si>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</si>
  <si>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</si>
  <si>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</si>
  <si>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</si>
  <si>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</si>
  <si>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</si>
  <si>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</si>
  <si>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</si>
  <si>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</si>
  <si>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</si>
  <si>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</si>
  <si>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</si>
  <si>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</si>
  <si>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</si>
  <si>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</si>
  <si>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</si>
  <si>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</si>
  <si>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</si>
  <si>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</si>
  <si>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</si>
  <si>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</si>
  <si>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</si>
  <si>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</si>
  <si>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</si>
  <si>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</si>
  <si>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</si>
  <si>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</si>
  <si>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</si>
  <si>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</si>
  <si>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</si>
  <si>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</si>
  <si>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</si>
  <si>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</si>
  <si>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</si>
  <si>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</si>
  <si>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</si>
  <si>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</si>
  <si>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</si>
  <si>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</si>
  <si>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</si>
  <si>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</si>
  <si>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</si>
  <si>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</si>
  <si>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</si>
  <si>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</si>
  <si>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</si>
  <si>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</si>
  <si>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</si>
  <si>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</si>
  <si>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</si>
  <si>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</si>
  <si>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</si>
  <si>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</si>
  <si>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</si>
  <si>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</si>
  <si>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</si>
  <si>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</si>
  <si>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</si>
  <si>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</si>
  <si>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</si>
  <si>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</si>
  <si>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</si>
  <si>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</si>
  <si>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</si>
  <si>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</si>
  <si>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</si>
  <si>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</si>
  <si>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</si>
  <si>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</si>
  <si>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</si>
  <si>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</si>
  <si>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</si>
  <si>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</si>
  <si>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</si>
  <si>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</si>
  <si>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</si>
  <si>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</si>
  <si>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</si>
  <si>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</si>
  <si>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</si>
  <si>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</si>
  <si>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</si>
  <si>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</si>
  <si>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</si>
  <si>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</si>
  <si>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</si>
  <si>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</si>
  <si>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</si>
  <si>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</si>
  <si>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</si>
  <si>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</si>
  <si>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</si>
  <si>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</si>
  <si>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</si>
  <si>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</si>
  <si>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</si>
  <si>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</si>
  <si>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</si>
  <si>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</si>
  <si>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</si>
  <si>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</si>
  <si>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</si>
  <si>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</si>
  <si>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</si>
  <si>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</si>
  <si>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</si>
  <si>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</si>
  <si>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</si>
  <si>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</si>
  <si>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</si>
  <si>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</si>
  <si>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</si>
  <si>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</si>
  <si>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</si>
  <si>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</si>
  <si>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</si>
  <si>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</si>
  <si>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</si>
  <si>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</si>
  <si>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</si>
  <si>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</si>
  <si>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</si>
  <si>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</si>
  <si>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</si>
  <si>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</si>
  <si>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</si>
  <si>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</si>
  <si>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</si>
  <si>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</si>
  <si>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</si>
  <si>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</si>
  <si>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</si>
  <si>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</si>
  <si>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</si>
  <si>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</si>
  <si>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</si>
  <si>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</si>
  <si>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</si>
  <si>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</si>
  <si>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</si>
  <si>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</si>
  <si>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</si>
  <si>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</si>
  <si>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</si>
  <si>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</si>
  <si>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</si>
  <si>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</si>
  <si>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</si>
  <si>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</si>
  <si>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</si>
  <si>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</si>
  <si>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</si>
  <si>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</si>
  <si>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</si>
  <si>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</si>
  <si>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</si>
  <si>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</si>
  <si>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</si>
  <si>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</si>
  <si>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</si>
  <si>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</si>
  <si>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</si>
  <si>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</si>
  <si>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</si>
  <si>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</si>
  <si>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</si>
  <si>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</si>
  <si>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</si>
  <si>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</si>
  <si>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</si>
  <si>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</si>
  <si>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</si>
  <si>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</si>
  <si>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</si>
  <si>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</si>
  <si>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</si>
  <si>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</si>
  <si>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</si>
  <si>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</si>
  <si>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</si>
  <si>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</si>
  <si>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</si>
  <si>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</si>
  <si>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</si>
  <si>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</si>
  <si>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</si>
  <si>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</si>
  <si>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</si>
  <si>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</si>
  <si>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</si>
  <si>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</si>
  <si>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</si>
  <si>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</si>
  <si>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</si>
  <si>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</si>
  <si>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</si>
  <si>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</si>
  <si>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</si>
  <si>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</si>
  <si>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</si>
  <si>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</si>
  <si>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</si>
  <si>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</si>
  <si>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</si>
  <si>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</si>
  <si>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</si>
  <si>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</si>
  <si>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</si>
  <si>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</si>
  <si>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</si>
  <si>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</si>
  <si>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</si>
  <si>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</si>
  <si>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</si>
  <si>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</si>
  <si>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</si>
  <si>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</si>
  <si>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</si>
  <si>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</si>
  <si>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</si>
  <si>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</si>
  <si>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</si>
  <si>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</si>
  <si>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</si>
  <si>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</si>
  <si>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</si>
  <si>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</si>
  <si>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</si>
  <si>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</si>
  <si>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</si>
  <si>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</si>
  <si>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</si>
  <si>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</si>
  <si>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</si>
  <si>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</si>
  <si>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</si>
  <si>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</si>
  <si>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</si>
  <si>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</si>
  <si>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</si>
  <si>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</si>
  <si>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</si>
  <si>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</si>
  <si>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</si>
  <si>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</si>
  <si>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</si>
  <si>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</si>
  <si>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</si>
  <si>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</si>
  <si>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</si>
  <si>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</si>
  <si>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</si>
  <si>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</si>
  <si>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</si>
  <si>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</si>
  <si>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</si>
  <si>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</si>
  <si>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</si>
  <si>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</si>
  <si>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</si>
  <si>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</si>
  <si>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</si>
  <si>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</si>
  <si>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</si>
  <si>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</si>
  <si>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</si>
  <si>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</si>
  <si>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</si>
  <si>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</si>
  <si>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</si>
  <si>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</si>
  <si>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</si>
  <si>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</si>
  <si>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</si>
  <si>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</si>
  <si>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</si>
  <si>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</si>
  <si>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</si>
  <si>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</si>
  <si>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</si>
  <si>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</si>
  <si>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</si>
  <si>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</si>
  <si>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</si>
  <si>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</si>
  <si>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</si>
  <si>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</si>
  <si>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</si>
  <si>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</si>
  <si>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</si>
  <si>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</si>
  <si>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</si>
  <si>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</si>
  <si>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</si>
  <si>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</si>
  <si>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</si>
  <si>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</si>
  <si>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</si>
  <si>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</si>
  <si>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</si>
  <si>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</si>
  <si>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</si>
  <si>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</si>
  <si>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</si>
  <si>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</si>
  <si>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</si>
  <si>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</si>
  <si>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</si>
  <si>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</si>
  <si>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</si>
  <si>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</si>
  <si>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</si>
  <si>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</si>
  <si>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</si>
  <si>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</si>
  <si>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</si>
  <si>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</si>
  <si>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</si>
  <si>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</si>
  <si>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</si>
  <si>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</si>
  <si>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</si>
  <si>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</si>
  <si>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</si>
  <si>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</si>
  <si>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</si>
  <si>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</si>
  <si>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</si>
  <si>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</si>
  <si>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</si>
  <si>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</si>
  <si>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</si>
  <si>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</si>
  <si>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</si>
  <si>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</si>
  <si>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</si>
  <si>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</si>
  <si>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</si>
  <si>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</si>
  <si>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</si>
  <si>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</si>
  <si>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</si>
  <si>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</si>
  <si>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</si>
  <si>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</si>
  <si>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</si>
  <si>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</si>
  <si>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</si>
  <si>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</si>
  <si>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</si>
  <si>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</si>
  <si>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</si>
  <si>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</si>
  <si>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</si>
  <si>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</si>
  <si>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</si>
  <si>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</si>
  <si>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</si>
  <si>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</si>
  <si>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</si>
  <si>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</si>
  <si>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</si>
  <si>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</si>
  <si>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</si>
  <si>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</si>
  <si>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</si>
  <si>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</si>
  <si>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</si>
  <si>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</si>
  <si>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</si>
  <si>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</si>
  <si>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</si>
  <si>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</si>
  <si>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</si>
  <si>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</si>
  <si>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</si>
  <si>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</si>
  <si>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</si>
  <si>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</si>
  <si>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</si>
  <si>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</si>
  <si>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</si>
  <si>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</si>
  <si>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</si>
  <si>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</si>
  <si>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</si>
  <si>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</si>
  <si>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</si>
  <si>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</si>
  <si>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</si>
  <si>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</si>
  <si>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</si>
  <si>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</si>
  <si>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</si>
  <si>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</si>
  <si>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</si>
  <si>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</si>
  <si>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</si>
  <si>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</si>
  <si>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</si>
  <si>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</si>
  <si>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</si>
  <si>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</si>
  <si>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</si>
  <si>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</si>
  <si>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</si>
  <si>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</si>
  <si>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</si>
  <si>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</si>
  <si>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</si>
  <si>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</si>
  <si>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</si>
  <si>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</si>
  <si>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</si>
  <si>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</si>
  <si>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</si>
  <si>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</si>
  <si>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</si>
  <si>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</si>
  <si>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</si>
  <si>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</si>
  <si>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</si>
  <si>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</si>
  <si>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</si>
  <si>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</si>
  <si>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</si>
  <si>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</si>
  <si>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</si>
  <si>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</si>
  <si>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</si>
  <si>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</si>
  <si>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</si>
  <si>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</si>
  <si>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</si>
  <si>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</si>
  <si>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</si>
  <si>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</si>
  <si>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</si>
  <si>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</si>
  <si>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</si>
  <si>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</si>
  <si>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</si>
  <si>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</si>
  <si>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</si>
  <si>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</si>
  <si>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</si>
  <si>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</si>
  <si>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</si>
  <si>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</si>
  <si>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</si>
  <si>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</si>
  <si>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</si>
  <si>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</si>
  <si>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</si>
  <si>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</si>
  <si>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</si>
  <si>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</si>
  <si>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</si>
  <si>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</si>
  <si>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</si>
  <si>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</si>
  <si>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</si>
  <si>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</si>
  <si>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</si>
  <si>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</si>
  <si>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</si>
  <si>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</si>
  <si>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</si>
  <si>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</si>
  <si>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</si>
  <si>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</si>
  <si>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</si>
  <si>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</si>
  <si>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</si>
  <si>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</si>
  <si>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</si>
  <si>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</si>
  <si>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</si>
  <si>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</si>
  <si>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</si>
  <si>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</si>
  <si>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</si>
  <si>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</si>
  <si>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</si>
  <si>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</si>
  <si>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</si>
  <si>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</si>
  <si>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</si>
  <si>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</si>
  <si>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</si>
  <si>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</si>
  <si>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</si>
  <si>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</si>
  <si>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</si>
  <si>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</si>
  <si>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</si>
  <si>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</si>
  <si>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</si>
  <si>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</si>
  <si>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</si>
  <si>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</si>
  <si>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</si>
  <si>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</si>
  <si>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</si>
  <si>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</si>
  <si>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</si>
  <si>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</si>
  <si>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</si>
  <si>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</si>
  <si>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</si>
  <si>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</si>
  <si>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</si>
  <si>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</si>
  <si>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</si>
  <si>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</si>
  <si>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</si>
  <si>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</si>
  <si>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</si>
  <si>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</si>
  <si>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</si>
  <si>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</si>
  <si>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</si>
  <si>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</si>
  <si>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</si>
  <si>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</si>
  <si>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</si>
  <si>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</si>
  <si>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</si>
  <si>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</si>
  <si>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</si>
  <si>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</si>
  <si>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</si>
  <si>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</si>
  <si>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</si>
  <si>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</si>
  <si>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</si>
  <si>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</si>
  <si>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</si>
  <si>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</si>
  <si>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</si>
  <si>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</si>
  <si>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</si>
  <si>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</si>
  <si>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</si>
  <si>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</si>
  <si>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</si>
  <si>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</si>
  <si>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</si>
  <si>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</si>
  <si>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</si>
  <si>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</si>
  <si>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</si>
  <si>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</si>
  <si>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</si>
  <si>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</si>
  <si>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</si>
  <si>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</si>
  <si>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</si>
  <si>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</si>
  <si>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</si>
  <si>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</si>
  <si>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</si>
  <si>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</si>
  <si>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</si>
  <si>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</si>
  <si>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</si>
  <si>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</si>
  <si>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</si>
  <si>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</si>
  <si>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</si>
  <si>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</si>
  <si>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</si>
  <si>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</si>
  <si>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</si>
  <si>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</si>
  <si>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</si>
  <si>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</si>
  <si>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</si>
  <si>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</si>
  <si>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</si>
  <si>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</si>
  <si>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</si>
  <si>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</si>
  <si>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</si>
  <si>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</si>
  <si>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</si>
  <si>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</si>
  <si>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</si>
  <si>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</si>
  <si>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</si>
  <si>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</si>
  <si>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</si>
  <si>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</si>
  <si>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</si>
  <si>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</si>
  <si>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</si>
  <si>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</si>
  <si>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</si>
  <si>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</si>
  <si>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</si>
  <si>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</si>
  <si>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</si>
  <si>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</si>
  <si>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</si>
  <si>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</si>
  <si>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</si>
  <si>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</si>
  <si>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</si>
  <si>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</si>
  <si>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</si>
  <si>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</si>
  <si>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</si>
  <si>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</si>
  <si>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</si>
  <si>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</si>
  <si>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</si>
  <si>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</si>
  <si>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</si>
  <si>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</si>
  <si>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</si>
  <si>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</si>
  <si>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</si>
  <si>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</si>
  <si>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</si>
  <si>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</si>
  <si>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</si>
  <si>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</si>
  <si>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</si>
  <si>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</si>
  <si>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</si>
  <si>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</si>
  <si>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</si>
  <si>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</si>
  <si>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</si>
  <si>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</si>
  <si>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</si>
  <si>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</si>
  <si>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</si>
  <si>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</si>
  <si>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</si>
  <si>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</si>
  <si>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</si>
  <si>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</si>
  <si>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</si>
  <si>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</si>
  <si>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</si>
  <si>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</si>
  <si>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</si>
  <si>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</si>
  <si>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</si>
  <si>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</si>
  <si>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</si>
  <si>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</si>
  <si>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</si>
  <si>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</si>
  <si>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</si>
  <si>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</si>
  <si>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</si>
  <si>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</si>
  <si>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</si>
  <si>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</si>
  <si>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</si>
  <si>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</si>
  <si>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</si>
  <si>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</si>
  <si>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</si>
  <si>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</si>
  <si>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</si>
  <si>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</si>
  <si>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</si>
  <si>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</si>
  <si>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</si>
  <si>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</si>
  <si>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</si>
  <si>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</si>
  <si>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</si>
  <si>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</si>
  <si>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</si>
  <si>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</si>
  <si>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</si>
  <si>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</si>
  <si>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</si>
  <si>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</si>
  <si>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</si>
  <si>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</si>
  <si>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</si>
  <si>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</si>
  <si>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</si>
  <si>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</si>
  <si>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</si>
  <si>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</si>
  <si>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</si>
  <si>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</si>
  <si>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</si>
  <si>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</si>
  <si>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</si>
  <si>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</si>
  <si>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</si>
  <si>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</si>
  <si>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</si>
  <si>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</si>
  <si>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</si>
  <si>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</si>
  <si>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</si>
  <si>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</si>
  <si>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</si>
  <si>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</si>
  <si>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</si>
  <si>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</si>
  <si>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</si>
  <si>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</si>
  <si>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</si>
  <si>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</si>
  <si>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</si>
  <si>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</si>
  <si>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</si>
  <si>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</si>
  <si>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</si>
  <si>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</si>
  <si>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</si>
  <si>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</si>
  <si>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</si>
  <si>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</si>
  <si>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</si>
  <si>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</si>
  <si>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</si>
  <si>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</si>
  <si>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</si>
  <si>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</si>
  <si>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</si>
  <si>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</si>
  <si>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</si>
  <si>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</si>
  <si>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</si>
  <si>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</si>
  <si>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</si>
  <si>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</si>
  <si>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</si>
  <si>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</si>
  <si>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</si>
  <si>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</si>
  <si>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</si>
  <si>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</si>
  <si>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</si>
  <si>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</si>
  <si>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</si>
  <si>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</si>
  <si>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</si>
  <si>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</si>
  <si>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</si>
  <si>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</si>
  <si>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</si>
  <si>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</si>
  <si>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</si>
  <si>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</si>
  <si>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</si>
  <si>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</si>
  <si>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</si>
  <si>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</si>
  <si>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</si>
  <si>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</si>
  <si>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</si>
  <si>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</si>
  <si>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</si>
  <si>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</si>
  <si>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</si>
  <si>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</si>
  <si>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</si>
  <si>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</si>
  <si>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</si>
  <si>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</si>
  <si>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</si>
  <si>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</si>
  <si>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</si>
  <si>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</si>
  <si>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</si>
  <si>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</si>
  <si>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</si>
  <si>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</si>
  <si>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</si>
  <si>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</si>
  <si>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</si>
  <si>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</si>
  <si>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</si>
  <si>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</si>
  <si>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</si>
  <si>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</si>
  <si>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</si>
  <si>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</si>
  <si>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</si>
  <si>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</si>
  <si>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</si>
  <si>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</si>
  <si>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</si>
  <si>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</si>
  <si>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</si>
  <si>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</si>
  <si>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</si>
  <si>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</si>
  <si>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</si>
  <si>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</si>
  <si>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</si>
  <si>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</si>
  <si>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</si>
  <si>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</si>
  <si>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</si>
  <si>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</si>
  <si>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</si>
  <si>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</si>
  <si>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</si>
  <si>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</si>
  <si>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</si>
  <si>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</si>
  <si>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</si>
  <si>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</si>
  <si>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</si>
  <si>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</si>
  <si>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</si>
  <si>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</si>
  <si>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</si>
  <si>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</si>
  <si>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</si>
  <si>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</si>
  <si>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</si>
  <si>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</si>
  <si>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</si>
  <si>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</si>
  <si>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</si>
  <si>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</si>
  <si>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</si>
  <si>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</si>
  <si>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</si>
  <si>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</si>
  <si>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</si>
  <si>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</si>
  <si>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</si>
  <si>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</si>
  <si>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</si>
  <si>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</si>
  <si>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</si>
  <si>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</si>
  <si>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</si>
  <si>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</si>
  <si>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</si>
  <si>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</si>
  <si>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</si>
  <si>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</si>
  <si>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</si>
  <si>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</si>
  <si>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</si>
  <si>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</si>
  <si>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</si>
  <si>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</si>
  <si>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</si>
  <si>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</si>
  <si>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</si>
  <si>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</si>
  <si>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</si>
  <si>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</si>
  <si>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</si>
  <si>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</si>
  <si>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</si>
  <si>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</si>
  <si>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</si>
  <si>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</si>
  <si>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</si>
  <si>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</si>
  <si>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</si>
  <si>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</si>
  <si>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</si>
  <si>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</si>
  <si>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</si>
  <si>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</si>
  <si>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</si>
  <si>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</si>
  <si>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</si>
  <si>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</si>
  <si>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</si>
  <si>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</si>
  <si>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</si>
  <si>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</si>
  <si>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</si>
  <si>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</si>
  <si>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</si>
  <si>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</si>
  <si>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</si>
  <si>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</si>
  <si>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</si>
  <si>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</si>
  <si>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</si>
  <si>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</si>
  <si>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</si>
  <si>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</si>
  <si>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</si>
  <si>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</si>
  <si>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</si>
  <si>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</si>
  <si>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</si>
  <si>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</si>
  <si>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</si>
  <si>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</si>
  <si>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</si>
  <si>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</si>
  <si>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</si>
  <si>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</si>
  <si>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</si>
  <si>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</si>
  <si>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</si>
  <si>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</si>
  <si>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</si>
  <si>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</si>
  <si>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</si>
  <si>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</si>
  <si>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</si>
  <si>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</si>
  <si>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</si>
  <si>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</si>
  <si>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</si>
  <si>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</si>
  <si>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</si>
  <si>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</si>
  <si>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</si>
  <si>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</si>
  <si>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</si>
  <si>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</si>
  <si>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</si>
  <si>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</si>
  <si>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</si>
  <si>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</si>
  <si>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</si>
  <si>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</si>
  <si>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</si>
  <si>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</si>
  <si>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</si>
  <si>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</si>
  <si>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</si>
  <si>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</si>
  <si>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</si>
  <si>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</si>
  <si>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</si>
  <si>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</si>
  <si>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</si>
  <si>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</si>
  <si>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</si>
  <si>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</si>
  <si>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</si>
  <si>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</si>
  <si>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</si>
  <si>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</si>
  <si>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</si>
  <si>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</si>
  <si>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</si>
  <si>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</si>
  <si>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</si>
  <si>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</si>
  <si>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</si>
  <si>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</si>
  <si>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</si>
  <si>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</si>
  <si>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</si>
  <si>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</si>
  <si>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</si>
  <si>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</si>
  <si>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</si>
  <si>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</si>
  <si>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</si>
  <si>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</si>
  <si>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</si>
  <si>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</si>
  <si>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</si>
  <si>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</si>
  <si>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</si>
  <si>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</si>
  <si>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</si>
  <si>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</si>
  <si>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</si>
  <si>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</si>
  <si>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</si>
  <si>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</si>
  <si>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</si>
  <si>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</si>
  <si>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</si>
  <si>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</si>
  <si>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</si>
  <si>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</si>
  <si>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</si>
  <si>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</si>
  <si>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</si>
  <si>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</si>
  <si>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</si>
  <si>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</si>
  <si>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</si>
  <si>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</si>
  <si>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</si>
  <si>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</si>
  <si>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</si>
  <si>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</si>
  <si>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</si>
  <si>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</si>
  <si>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</si>
  <si>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</si>
  <si>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</si>
  <si>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</si>
  <si>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</si>
  <si>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</si>
  <si>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</si>
  <si>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</si>
  <si>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</si>
  <si>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</si>
  <si>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</si>
  <si>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</si>
  <si>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</si>
  <si>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</si>
  <si>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</si>
  <si>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</si>
  <si>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</si>
  <si>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</si>
  <si>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</si>
  <si>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</si>
  <si>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</si>
  <si>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</si>
  <si>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</si>
  <si>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</si>
  <si>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</si>
  <si>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</si>
  <si>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</si>
  <si>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</si>
  <si>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</si>
  <si>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</si>
  <si>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</si>
  <si>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</si>
  <si>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</si>
  <si>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</si>
  <si>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</si>
  <si>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</si>
  <si>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</si>
  <si>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</si>
  <si>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</si>
  <si>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</si>
  <si>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</si>
  <si>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</si>
  <si>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</si>
  <si>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</si>
  <si>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</si>
  <si>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</si>
  <si>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</si>
  <si>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</si>
  <si>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</si>
  <si>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</si>
  <si>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</si>
  <si>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</si>
  <si>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</si>
  <si>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</si>
  <si>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</si>
  <si>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</si>
  <si>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</si>
  <si>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</si>
  <si>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</si>
  <si>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</si>
  <si>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</si>
  <si>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</si>
  <si>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</si>
  <si>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</si>
  <si>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</si>
  <si>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</si>
  <si>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</si>
  <si>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</si>
  <si>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</si>
  <si>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</si>
  <si>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</si>
  <si>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</si>
  <si>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</si>
  <si>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</si>
  <si>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</si>
  <si>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</si>
  <si>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</si>
  <si>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</si>
  <si>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</si>
  <si>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</si>
  <si>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</si>
  <si>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</si>
  <si>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</si>
  <si>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</si>
  <si>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</si>
  <si>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</si>
  <si>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</si>
  <si>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</si>
  <si>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</si>
  <si>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</si>
  <si>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</si>
  <si>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</si>
  <si>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</si>
  <si>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</si>
  <si>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</si>
  <si>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</si>
  <si>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</si>
  <si>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</si>
  <si>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</si>
  <si>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</si>
  <si>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</si>
  <si>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</si>
  <si>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</si>
  <si>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</si>
  <si>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</si>
  <si>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</si>
  <si>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</si>
  <si>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</si>
  <si>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</si>
  <si>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</si>
  <si>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</si>
  <si>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</si>
  <si>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</si>
  <si>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</si>
  <si>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</si>
  <si>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</si>
  <si>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</si>
  <si>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</si>
  <si>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</si>
  <si>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</si>
  <si>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</si>
  <si>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</si>
  <si>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</si>
  <si>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</si>
  <si>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</si>
  <si>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</si>
  <si>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</si>
  <si>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</si>
  <si>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</si>
  <si>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</si>
  <si>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</si>
  <si>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</si>
  <si>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</si>
  <si>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</si>
  <si>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</si>
  <si>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</si>
  <si>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</si>
  <si>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</si>
  <si>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</si>
  <si>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</si>
  <si>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</si>
  <si>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</si>
  <si>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</si>
  <si>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</si>
  <si>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</si>
  <si>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</si>
  <si>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</si>
  <si>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</si>
  <si>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</si>
  <si>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</si>
  <si>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</si>
  <si>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</si>
  <si>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</si>
  <si>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</si>
  <si>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</si>
  <si>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</si>
  <si>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</si>
  <si>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</si>
  <si>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</si>
  <si>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</si>
  <si>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</si>
  <si>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</si>
  <si>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</si>
  <si>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</si>
  <si>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</si>
  <si>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</si>
  <si>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</si>
  <si>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</si>
  <si>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</si>
  <si>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</si>
  <si>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</si>
  <si>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</si>
  <si>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</si>
  <si>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</si>
  <si>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</si>
  <si>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</si>
  <si>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</si>
  <si>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</si>
  <si>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</si>
  <si>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</si>
  <si>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</si>
  <si>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</si>
  <si>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</si>
  <si>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</si>
  <si>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</si>
  <si>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</si>
  <si>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</si>
  <si>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</si>
  <si>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</si>
  <si>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</si>
  <si>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</si>
  <si>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</si>
  <si>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</si>
  <si>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</si>
  <si>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</si>
  <si>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</si>
  <si>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</si>
  <si>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</si>
  <si>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</si>
  <si>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</si>
  <si>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</si>
  <si>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</si>
  <si>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</si>
  <si>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</si>
  <si>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</si>
  <si>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</si>
  <si>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</si>
  <si>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</si>
  <si>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</si>
  <si>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</si>
  <si>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</si>
  <si>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</si>
  <si>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</si>
  <si>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</si>
  <si>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</si>
  <si>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</si>
  <si>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</si>
  <si>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</si>
  <si>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</si>
  <si>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</si>
  <si>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</si>
  <si>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</si>
  <si>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</si>
  <si>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</si>
  <si>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</si>
  <si>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</si>
  <si>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</si>
  <si>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</si>
  <si>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</si>
  <si>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</si>
  <si>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</si>
  <si>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</si>
  <si>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</si>
  <si>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</si>
  <si>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</si>
  <si>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</si>
  <si>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</si>
  <si>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</si>
  <si>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</si>
  <si>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</si>
  <si>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</si>
  <si>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</si>
  <si>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</si>
  <si>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</si>
  <si>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</si>
  <si>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</si>
  <si>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</si>
  <si>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</si>
  <si>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</si>
  <si>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</si>
  <si>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</si>
  <si>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</si>
  <si>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</si>
  <si>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</si>
  <si>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</si>
  <si>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</si>
  <si>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</si>
  <si>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</si>
  <si>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</si>
  <si>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</si>
  <si>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</si>
  <si>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</si>
  <si>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</si>
  <si>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</si>
  <si>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</si>
  <si>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</si>
  <si>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</si>
  <si>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</si>
  <si>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</si>
  <si>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</si>
  <si>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</si>
  <si>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</si>
  <si>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</si>
  <si>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</si>
  <si>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</si>
  <si>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</si>
  <si>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</si>
  <si>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</si>
  <si>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</si>
  <si>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</si>
  <si>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</si>
  <si>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</si>
  <si>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</si>
  <si>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</si>
  <si>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</si>
  <si>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</si>
  <si>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</si>
  <si>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</si>
  <si>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</si>
  <si>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</si>
  <si>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</si>
  <si>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</si>
  <si>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</si>
  <si>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</si>
  <si>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</si>
  <si>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</si>
  <si>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</si>
  <si>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</si>
  <si>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</si>
  <si>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</si>
  <si>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</si>
  <si>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</si>
  <si>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</si>
  <si>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</si>
  <si>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</si>
  <si>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</si>
  <si>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</si>
  <si>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</si>
  <si>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</si>
  <si>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</si>
  <si>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</si>
  <si>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</si>
  <si>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</si>
  <si>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</si>
  <si>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</si>
  <si>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</si>
  <si>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</si>
  <si>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</si>
  <si>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</si>
  <si>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</si>
  <si>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</si>
  <si>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</si>
  <si>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</si>
  <si>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</si>
  <si>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</si>
  <si>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</si>
  <si>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</si>
  <si>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</si>
  <si>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</si>
  <si>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</si>
  <si>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</si>
  <si>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</si>
  <si>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</si>
  <si>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</si>
  <si>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</si>
  <si>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</si>
  <si>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</si>
  <si>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</si>
  <si>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</si>
  <si>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</si>
  <si>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</si>
  <si>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</si>
  <si>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</si>
  <si>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</si>
  <si>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</si>
  <si>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</si>
  <si>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</si>
  <si>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</si>
  <si>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</si>
  <si>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</si>
  <si>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</si>
  <si>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</si>
  <si>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</si>
  <si>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</si>
  <si>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</si>
  <si>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</si>
  <si>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</si>
  <si>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</si>
  <si>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</si>
  <si>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</si>
  <si>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</si>
  <si>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</si>
  <si>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</si>
  <si>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</si>
  <si>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</si>
  <si>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</si>
  <si>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</si>
  <si>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</si>
  <si>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</si>
  <si>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</si>
  <si>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</si>
  <si>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</si>
  <si>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</si>
  <si>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</si>
  <si>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</si>
  <si>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</si>
  <si>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</si>
  <si>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</si>
  <si>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</si>
  <si>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</si>
  <si>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</si>
  <si>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</si>
  <si>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</si>
  <si>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</si>
  <si>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</si>
  <si>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</si>
  <si>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</si>
  <si>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</si>
  <si>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</si>
  <si>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</si>
  <si>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</si>
  <si>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</si>
  <si>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</si>
  <si>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</si>
  <si>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</si>
  <si>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</si>
  <si>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</si>
  <si>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</si>
  <si>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</si>
  <si>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</si>
  <si>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</si>
  <si>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</si>
  <si>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</si>
  <si>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</si>
  <si>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</si>
  <si>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</si>
  <si>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</si>
  <si>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</si>
  <si>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</si>
  <si>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</si>
  <si>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</si>
  <si>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</si>
  <si>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</si>
  <si>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</si>
  <si>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</si>
  <si>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</si>
  <si>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</si>
  <si>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</si>
  <si>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</si>
  <si>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</si>
  <si>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</si>
  <si>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</si>
  <si>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</si>
  <si>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</si>
  <si>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</si>
  <si>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</si>
  <si>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</si>
  <si>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</si>
  <si>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</si>
  <si>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</si>
  <si>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</si>
  <si>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</si>
  <si>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</si>
  <si>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</si>
  <si>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</si>
  <si>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</si>
  <si>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</si>
  <si>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</si>
  <si>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</si>
  <si>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</si>
  <si>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</si>
  <si>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</si>
  <si>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</si>
  <si>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</si>
  <si>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</si>
  <si>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</si>
  <si>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</si>
  <si>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</si>
  <si>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</si>
  <si>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</si>
  <si>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</si>
  <si>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</si>
  <si>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</si>
  <si>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</si>
  <si>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</si>
  <si>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</si>
  <si>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</si>
  <si>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</si>
  <si>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</si>
  <si>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</si>
  <si>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</si>
  <si>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</si>
  <si>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</si>
  <si>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</si>
  <si>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</si>
  <si>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</si>
  <si>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</si>
  <si>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</si>
  <si>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</si>
  <si>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</si>
  <si>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</si>
  <si>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</si>
  <si>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</si>
  <si>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</si>
  <si>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</si>
  <si>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</si>
  <si>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</si>
  <si>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</si>
  <si>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</si>
  <si>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</si>
  <si>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</si>
  <si>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</si>
  <si>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</si>
  <si>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</si>
  <si>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</si>
  <si>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</si>
  <si>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</si>
  <si>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</si>
  <si>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</si>
  <si>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</si>
  <si>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</si>
  <si>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</si>
  <si>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</si>
  <si>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</si>
  <si>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</si>
  <si>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</si>
  <si>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</si>
  <si>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</si>
  <si>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</si>
  <si>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</si>
  <si>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</si>
  <si>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</si>
  <si>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</si>
  <si>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</si>
  <si>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</si>
  <si>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</si>
  <si>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</si>
  <si>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</si>
  <si>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</si>
  <si>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</si>
  <si>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</si>
  <si>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</si>
  <si>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</si>
  <si>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</si>
  <si>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</si>
  <si>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</si>
  <si>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</si>
  <si>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</si>
  <si>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</si>
  <si>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</si>
  <si>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</si>
  <si>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</si>
  <si>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</si>
  <si>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</si>
  <si>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</si>
  <si>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</si>
  <si>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</si>
  <si>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</si>
  <si>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</si>
  <si>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</si>
  <si>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</si>
  <si>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</si>
  <si>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</si>
  <si>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</si>
  <si>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</si>
  <si>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</si>
  <si>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</si>
  <si>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</si>
  <si>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</si>
  <si>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</si>
  <si>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</si>
  <si>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</si>
  <si>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</si>
  <si>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</si>
  <si>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</si>
  <si>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</si>
  <si>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</si>
  <si>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</si>
  <si>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</si>
  <si>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</si>
  <si>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</si>
  <si>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</si>
  <si>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</si>
  <si>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</si>
  <si>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</si>
  <si>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</si>
  <si>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</si>
  <si>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</si>
  <si>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</si>
  <si>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</si>
  <si>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</si>
  <si>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</si>
  <si>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</si>
  <si>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</si>
  <si>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</si>
  <si>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</si>
  <si>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</si>
  <si>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</si>
  <si>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</si>
  <si>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</si>
  <si>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</si>
  <si>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</si>
  <si>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</si>
  <si>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</si>
  <si>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</si>
  <si>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</si>
  <si>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</si>
  <si>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</si>
  <si>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</si>
  <si>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</si>
  <si>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</si>
  <si>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</si>
  <si>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</si>
  <si>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</si>
  <si>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</si>
  <si>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</si>
  <si>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</si>
  <si>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</si>
  <si>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</si>
  <si>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</si>
  <si>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</si>
  <si>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</si>
  <si>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</si>
  <si>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</si>
  <si>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</si>
  <si>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</si>
  <si>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</si>
  <si>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</si>
  <si>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</si>
  <si>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</si>
  <si>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</si>
  <si>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</si>
  <si>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</si>
  <si>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</si>
  <si>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</si>
  <si>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</si>
  <si>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</si>
  <si>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</si>
  <si>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</si>
  <si>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</si>
  <si>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</si>
  <si>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</si>
  <si>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</si>
  <si>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</si>
  <si>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</si>
  <si>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</si>
  <si>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</si>
  <si>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</si>
  <si>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</si>
  <si>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</si>
  <si>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</si>
  <si>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</si>
  <si>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</si>
  <si>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</si>
  <si>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</si>
  <si>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</si>
  <si>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</si>
  <si>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</si>
  <si>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</si>
  <si>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</si>
  <si>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</si>
  <si>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</si>
  <si>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</si>
  <si>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</si>
  <si>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</si>
  <si>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</si>
  <si>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</si>
  <si>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</si>
  <si>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</si>
  <si>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</si>
  <si>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</si>
  <si>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</si>
  <si>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</si>
  <si>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</si>
  <si>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</si>
  <si>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</si>
  <si>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</si>
  <si>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</si>
  <si>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</si>
  <si>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</si>
  <si>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</si>
  <si>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</si>
  <si>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</si>
  <si>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</si>
  <si>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</si>
  <si>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</si>
  <si>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</si>
  <si>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</si>
  <si>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</si>
  <si>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</si>
  <si>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</si>
  <si>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</si>
  <si>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</si>
  <si>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</si>
  <si>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</si>
  <si>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</si>
  <si>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</si>
  <si>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</si>
  <si>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</si>
  <si>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</si>
  <si>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</si>
  <si>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</si>
  <si>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</si>
  <si>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</si>
  <si>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</si>
  <si>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</si>
  <si>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</si>
  <si>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</si>
  <si>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</si>
  <si>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</si>
  <si>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</si>
  <si>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</si>
  <si>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</si>
  <si>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</si>
  <si>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</si>
  <si>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</si>
  <si>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</si>
  <si>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</si>
  <si>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</si>
  <si>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</si>
  <si>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</si>
  <si>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</si>
  <si>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</si>
  <si>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</si>
  <si>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</si>
  <si>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</si>
  <si>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</si>
  <si>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</si>
  <si>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</si>
  <si>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</si>
  <si>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</si>
  <si>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</si>
  <si>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</si>
  <si>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</si>
  <si>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</si>
  <si>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</si>
  <si>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</si>
  <si>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</si>
  <si>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</si>
  <si>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</si>
  <si>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</si>
  <si>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</si>
  <si>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</si>
  <si>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</si>
  <si>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</si>
  <si>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</si>
  <si>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</si>
  <si>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</si>
  <si>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</si>
  <si>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</si>
  <si>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</si>
  <si>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</si>
  <si>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</si>
  <si>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</si>
  <si>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</si>
  <si>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</si>
  <si>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</si>
  <si>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</si>
  <si>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</si>
  <si>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</si>
  <si>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</si>
  <si>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</si>
  <si>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</si>
  <si>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</si>
  <si>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</si>
  <si>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</si>
  <si>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</si>
  <si>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</si>
  <si>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</si>
  <si>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</si>
  <si>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</si>
  <si>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</si>
  <si>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</si>
  <si>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</si>
  <si>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</si>
  <si>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</si>
  <si>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</si>
  <si>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</si>
  <si>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</si>
  <si>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</si>
  <si>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</si>
  <si>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</si>
  <si>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</si>
  <si>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</si>
  <si>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</si>
  <si>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</si>
  <si>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</si>
  <si>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</si>
  <si>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</si>
  <si>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</si>
  <si>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</si>
  <si>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</si>
  <si>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</si>
  <si>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</si>
  <si>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</si>
  <si>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</si>
  <si>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</si>
  <si>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</si>
  <si>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</si>
  <si>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</si>
  <si>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</si>
  <si>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</si>
  <si>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</si>
  <si>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</si>
  <si>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</si>
  <si>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</si>
  <si>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</si>
  <si>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</si>
  <si>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</si>
  <si>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</si>
  <si>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</si>
  <si>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</si>
  <si>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</si>
  <si>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</si>
  <si>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</si>
  <si>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</si>
  <si>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</si>
  <si>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</si>
  <si>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</si>
  <si>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</si>
  <si>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</si>
  <si>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</si>
  <si>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</si>
  <si>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</si>
  <si>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</si>
  <si>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</si>
  <si>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</si>
  <si>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</si>
  <si>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</si>
  <si>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</si>
  <si>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</si>
  <si>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</si>
  <si>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</si>
  <si>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</si>
  <si>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</si>
  <si>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</si>
  <si>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</si>
  <si>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</si>
  <si>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</si>
  <si>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</si>
  <si>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</si>
  <si>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</si>
  <si>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</si>
  <si>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</si>
  <si>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</si>
  <si>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</si>
  <si>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</si>
  <si>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</si>
  <si>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</si>
  <si>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</si>
  <si>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</si>
  <si>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</si>
  <si>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</si>
  <si>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</si>
  <si>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</si>
  <si>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</si>
  <si>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</si>
  <si>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</si>
  <si>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</si>
  <si>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</si>
  <si>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</si>
  <si>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</si>
  <si>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</si>
  <si>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</si>
  <si>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</si>
  <si>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</si>
  <si>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</si>
  <si>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</si>
  <si>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</si>
  <si>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</si>
  <si>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</si>
  <si>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</si>
  <si>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</si>
  <si>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</si>
  <si>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</si>
  <si>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</si>
  <si>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</si>
  <si>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</si>
  <si>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</si>
  <si>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</si>
  <si>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</si>
  <si>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</si>
  <si>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</si>
  <si>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</si>
  <si>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</si>
  <si>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</si>
  <si>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</si>
  <si>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</si>
  <si>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</si>
  <si>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</si>
  <si>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</si>
  <si>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</si>
  <si>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</si>
  <si>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</si>
  <si>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</si>
  <si>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</si>
  <si>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</si>
  <si>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</si>
  <si>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</si>
  <si>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</si>
  <si>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</si>
  <si>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</si>
  <si>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</si>
  <si>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</si>
  <si>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</si>
  <si>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</si>
  <si>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</si>
  <si>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</si>
  <si>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</si>
  <si>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</si>
  <si>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</si>
  <si>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</si>
  <si>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</si>
  <si>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</si>
  <si>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</si>
  <si>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</si>
  <si>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</si>
  <si>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</si>
  <si>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</si>
  <si>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</si>
  <si>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</si>
  <si>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</si>
  <si>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</si>
  <si>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</si>
  <si>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</si>
  <si>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</si>
  <si>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</si>
  <si>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</si>
  <si>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</si>
  <si>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</si>
  <si>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</si>
  <si>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</si>
  <si>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</si>
  <si>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</si>
  <si>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</si>
  <si>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</si>
  <si>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</si>
  <si>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</si>
  <si>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</si>
  <si>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</si>
  <si>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</si>
  <si>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</si>
  <si>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</si>
  <si>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</si>
  <si>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</si>
  <si>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</si>
  <si>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</si>
  <si>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</si>
  <si>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</si>
  <si>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</si>
  <si>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</si>
  <si>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</si>
  <si>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</si>
  <si>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</si>
  <si>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</si>
  <si>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</si>
  <si>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</si>
  <si>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</si>
  <si>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</si>
  <si>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</si>
  <si>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</si>
  <si>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</si>
  <si>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</si>
  <si>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</si>
  <si>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</si>
  <si>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</si>
  <si>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</si>
  <si>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</si>
  <si>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</si>
  <si>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</si>
  <si>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</si>
  <si>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</si>
  <si>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</si>
  <si>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</si>
  <si>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</si>
  <si>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</si>
  <si>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</si>
  <si>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</si>
  <si>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</si>
  <si>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</si>
  <si>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</si>
  <si>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</si>
  <si>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</si>
  <si>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</si>
  <si>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</si>
  <si>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</si>
  <si>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</si>
  <si>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</si>
  <si>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</si>
  <si>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</si>
  <si>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</si>
  <si>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</si>
  <si>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</si>
  <si>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</si>
  <si>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</si>
  <si>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</si>
  <si>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</si>
  <si>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</si>
  <si>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</si>
  <si>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</si>
  <si>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</si>
  <si>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</si>
  <si>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</si>
  <si>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</si>
  <si>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</si>
  <si>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</si>
  <si>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</si>
  <si>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</si>
  <si>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</si>
  <si>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</si>
  <si>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</si>
  <si>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</si>
  <si>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</si>
  <si>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</si>
  <si>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</si>
  <si>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</si>
  <si>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</si>
  <si>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</si>
  <si>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</si>
  <si>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</si>
  <si>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</si>
  <si>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</si>
  <si>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</si>
  <si>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</si>
  <si>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</si>
  <si>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</si>
  <si>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</si>
  <si>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</si>
  <si>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</si>
  <si>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</si>
  <si>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</si>
  <si>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</si>
  <si>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</si>
  <si>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</si>
  <si>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</si>
  <si>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</si>
  <si>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</si>
  <si>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</si>
  <si>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</si>
  <si>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</si>
  <si>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</si>
  <si>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</si>
  <si>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</si>
  <si>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</si>
  <si>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</si>
  <si>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</si>
  <si>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</si>
  <si>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</si>
  <si>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</si>
  <si>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</si>
  <si>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</si>
  <si>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</si>
  <si>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</si>
  <si>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</si>
  <si>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</si>
  <si>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</si>
  <si>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</si>
  <si>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</si>
  <si>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</si>
  <si>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</si>
  <si>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</si>
  <si>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</si>
  <si>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</si>
  <si>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</si>
  <si>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</si>
  <si>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</si>
  <si>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</si>
  <si>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</si>
  <si>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</si>
  <si>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</si>
  <si>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</si>
  <si>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</si>
  <si>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</si>
  <si>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</si>
  <si>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</si>
  <si>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</si>
  <si>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</si>
  <si>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</si>
  <si>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</si>
  <si>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</si>
  <si>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</si>
  <si>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</si>
  <si>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</si>
  <si>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</si>
  <si>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</si>
  <si>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</si>
  <si>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</si>
  <si>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</si>
  <si>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</si>
  <si>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</si>
  <si>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</si>
  <si>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</si>
  <si>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</si>
  <si>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</si>
  <si>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</si>
  <si>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</si>
  <si>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</si>
  <si>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</si>
  <si>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</si>
  <si>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</si>
  <si>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</si>
  <si>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</si>
  <si>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</si>
  <si>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</si>
  <si>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</si>
  <si>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</si>
  <si>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</si>
  <si>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</si>
  <si>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</si>
  <si>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</si>
  <si>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</si>
  <si>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</si>
  <si>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</si>
  <si>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</si>
  <si>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</si>
  <si>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</si>
  <si>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</si>
  <si>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</si>
  <si>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</si>
  <si>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</si>
  <si>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</si>
  <si>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</si>
  <si>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</si>
  <si>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</si>
  <si>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</si>
  <si>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</si>
  <si>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</si>
  <si>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</si>
  <si>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</si>
  <si>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</si>
  <si>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</si>
  <si>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</si>
  <si>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</si>
  <si>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</si>
  <si>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</si>
  <si>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</si>
  <si>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</si>
  <si>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</si>
  <si>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</si>
  <si>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</si>
  <si>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</si>
  <si>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</si>
  <si>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</si>
  <si>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</si>
  <si>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</si>
  <si>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</si>
  <si>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</si>
  <si>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</si>
  <si>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</si>
  <si>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</si>
  <si>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</si>
  <si>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</si>
  <si>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</si>
  <si>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</si>
  <si>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</si>
  <si>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</si>
  <si>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</si>
  <si>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</si>
  <si>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</si>
  <si>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</si>
  <si>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</si>
  <si>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</si>
  <si>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</si>
  <si>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</si>
  <si>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</si>
  <si>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</si>
  <si>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</si>
  <si>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</si>
  <si>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</si>
  <si>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</si>
  <si>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</si>
  <si>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</si>
  <si>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</si>
  <si>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</si>
  <si>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</si>
  <si>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</si>
  <si>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</si>
  <si>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</si>
  <si>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</si>
  <si>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</si>
  <si>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</si>
  <si>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</si>
  <si>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</si>
  <si>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</si>
  <si>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</si>
  <si>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</si>
  <si>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</si>
  <si>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</si>
  <si>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</si>
  <si>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</si>
  <si>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</si>
  <si>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</si>
  <si>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</si>
  <si>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</si>
  <si>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</si>
  <si>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</si>
  <si>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</si>
  <si>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</si>
  <si>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</si>
  <si>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</si>
  <si>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</si>
  <si>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</si>
  <si>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</si>
  <si>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</si>
  <si>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</si>
  <si>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</si>
  <si>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</si>
  <si>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</si>
  <si>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</si>
  <si>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</si>
  <si>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</si>
  <si>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</si>
  <si>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</si>
  <si>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</si>
  <si>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</si>
  <si>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</si>
  <si>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</si>
  <si>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</si>
  <si>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</si>
  <si>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</si>
  <si>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</si>
  <si>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</si>
  <si>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</si>
  <si>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</si>
  <si>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</si>
  <si>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</si>
  <si>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</si>
  <si>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</si>
  <si>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</si>
  <si>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</si>
  <si>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</si>
  <si>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</si>
  <si>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</si>
  <si>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</si>
  <si>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</si>
  <si>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</si>
  <si>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</si>
  <si>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</si>
  <si>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</si>
  <si>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</si>
  <si>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</si>
  <si>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</si>
  <si>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</si>
  <si>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</si>
  <si>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</si>
  <si>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</si>
  <si>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</si>
  <si>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</si>
  <si>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</si>
  <si>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</si>
  <si>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</si>
  <si>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</si>
  <si>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</si>
  <si>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</si>
  <si>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</si>
  <si>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</si>
  <si>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</si>
  <si>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</si>
  <si>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</si>
  <si>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</si>
  <si>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</si>
  <si>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</si>
  <si>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</si>
  <si>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</si>
  <si>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</si>
  <si>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</si>
  <si>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</si>
  <si>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</si>
  <si>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</si>
  <si>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</si>
  <si>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</si>
  <si>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</si>
  <si>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</si>
  <si>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</si>
  <si>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</si>
  <si>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</si>
  <si>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</si>
  <si>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</si>
  <si>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</si>
  <si>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</si>
  <si>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</si>
  <si>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</si>
  <si>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</si>
  <si>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</si>
  <si>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</si>
  <si>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</si>
  <si>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</si>
  <si>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</si>
  <si>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</si>
  <si>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</si>
  <si>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</si>
  <si>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</si>
  <si>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</si>
  <si>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</si>
  <si>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</si>
  <si>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</si>
  <si>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</si>
  <si>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</si>
  <si>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</si>
  <si>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</si>
  <si>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</si>
  <si>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</si>
  <si>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</si>
  <si>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</si>
  <si>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</si>
  <si>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</si>
  <si>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</si>
  <si>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</si>
  <si>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</si>
  <si>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</si>
  <si>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</si>
  <si>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</si>
  <si>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</si>
  <si>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</si>
  <si>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</si>
  <si>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</si>
  <si>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</si>
  <si>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</si>
  <si>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</si>
  <si>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</si>
  <si>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</si>
  <si>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</si>
  <si>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</si>
  <si>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</si>
  <si>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</si>
  <si>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</si>
  <si>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</si>
  <si>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</si>
  <si>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</si>
  <si>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</si>
  <si>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</si>
  <si>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</si>
  <si>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</si>
  <si>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</si>
  <si>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</si>
  <si>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</si>
  <si>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</si>
  <si>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</si>
  <si>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</si>
  <si>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</si>
  <si>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</si>
  <si>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</si>
  <si>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</si>
  <si>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</si>
  <si>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</si>
  <si>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</si>
  <si>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</si>
  <si>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</si>
  <si>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</si>
  <si>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</si>
  <si>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</si>
  <si>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</si>
  <si>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</si>
  <si>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</si>
  <si>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</si>
  <si>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</si>
  <si>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</si>
  <si>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</si>
  <si>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</si>
  <si>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</si>
  <si>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</si>
  <si>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</si>
  <si>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</si>
  <si>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</si>
  <si>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</si>
  <si>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</si>
  <si>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</si>
  <si>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</si>
  <si>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</si>
  <si>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</si>
  <si>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</si>
  <si>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</si>
  <si>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</si>
  <si>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</si>
  <si>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</si>
  <si>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</si>
  <si>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</si>
  <si>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</si>
  <si>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</si>
  <si>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</si>
  <si>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</si>
  <si>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</si>
  <si>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</si>
  <si>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</si>
  <si>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</si>
  <si>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</si>
  <si>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</si>
  <si>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</si>
  <si>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</si>
  <si>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</si>
  <si>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</si>
  <si>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</si>
  <si>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</si>
  <si>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</si>
  <si>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</si>
  <si>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</si>
  <si>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</si>
  <si>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</si>
  <si>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</si>
  <si>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</si>
  <si>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</si>
  <si>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</si>
  <si>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</si>
  <si>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</si>
  <si>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</si>
  <si>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</si>
  <si>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</si>
  <si>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</si>
  <si>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</si>
  <si>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</si>
  <si>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</si>
  <si>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</si>
  <si>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</si>
  <si>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</si>
  <si>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</si>
  <si>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</si>
  <si>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</si>
  <si>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</si>
  <si>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</si>
  <si>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</si>
  <si>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</si>
  <si>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</si>
  <si>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</si>
  <si>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</si>
  <si>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</si>
  <si>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</si>
  <si>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</si>
  <si>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</si>
  <si>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</si>
  <si>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</si>
  <si>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</si>
  <si>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</si>
  <si>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</si>
  <si>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</si>
  <si>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</si>
  <si>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</si>
  <si>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</si>
  <si>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</si>
  <si>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</si>
  <si>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</si>
  <si>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</si>
  <si>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</si>
  <si>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</si>
  <si>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</si>
  <si>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</si>
  <si>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</si>
  <si>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</si>
  <si>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</si>
  <si>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</si>
  <si>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</si>
  <si>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</si>
  <si>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</si>
  <si>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</si>
  <si>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</si>
  <si>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</si>
  <si>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</si>
  <si>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</si>
  <si>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</si>
  <si>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</si>
  <si>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</si>
  <si>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</si>
  <si>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</si>
  <si>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</si>
  <si>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</si>
  <si>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</si>
  <si>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</si>
  <si>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</si>
  <si>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</si>
  <si>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</si>
  <si>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</si>
  <si>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</si>
  <si>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</si>
  <si>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</si>
  <si>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</si>
  <si>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</si>
  <si>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</si>
  <si>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</si>
  <si>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</si>
  <si>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</si>
  <si>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</si>
  <si>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</si>
  <si>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</si>
  <si>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</si>
  <si>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</si>
  <si>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</si>
  <si>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</si>
  <si>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</si>
  <si>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</si>
  <si>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</si>
  <si>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</si>
  <si>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</si>
  <si>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</si>
  <si>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</si>
  <si>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</si>
  <si>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</si>
  <si>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</si>
  <si>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</si>
  <si>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</si>
  <si>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</si>
  <si>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</si>
  <si>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</si>
  <si>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</si>
  <si>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</si>
  <si>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</si>
  <si>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</si>
  <si>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</si>
  <si>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</si>
  <si>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</si>
  <si>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</si>
  <si>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</si>
  <si>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</si>
  <si>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</si>
  <si>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</si>
  <si>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</si>
  <si>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</si>
  <si>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</si>
  <si>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</si>
  <si>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</si>
  <si>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</si>
  <si>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</si>
  <si>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</si>
  <si>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</si>
  <si>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</si>
  <si>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</si>
  <si>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</si>
  <si>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</si>
  <si>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</si>
  <si>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</si>
  <si>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</si>
  <si>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</si>
  <si>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</si>
  <si>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</si>
  <si>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</si>
  <si>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</si>
  <si>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</si>
  <si>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</si>
  <si>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</si>
  <si>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</si>
  <si>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</si>
  <si>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</si>
  <si>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</si>
  <si>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</si>
  <si>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</si>
  <si>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</si>
  <si>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</si>
  <si>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</si>
  <si>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</si>
  <si>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</si>
  <si>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</si>
  <si>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</si>
  <si>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</si>
  <si>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</si>
  <si>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</si>
  <si>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</si>
  <si>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</si>
  <si>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</si>
  <si>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</si>
  <si>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</si>
  <si>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</si>
  <si>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</si>
  <si>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</si>
  <si>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</si>
  <si>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</si>
  <si>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</si>
  <si>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</si>
  <si>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</si>
  <si>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</si>
  <si>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</si>
  <si>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</si>
  <si>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</si>
  <si>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</si>
  <si>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</si>
  <si>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</si>
  <si>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</si>
  <si>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</si>
  <si>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</si>
  <si>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</si>
  <si>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</si>
  <si>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</si>
  <si>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</si>
  <si>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</si>
  <si>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</si>
  <si>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</si>
  <si>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</si>
  <si>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</si>
  <si>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</si>
  <si>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</si>
  <si>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</si>
  <si>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</si>
  <si>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</si>
  <si>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</si>
  <si>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</si>
  <si>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</si>
  <si>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</si>
  <si>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</si>
  <si>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</si>
  <si>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</si>
  <si>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</si>
  <si>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</si>
  <si>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</si>
  <si>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</si>
  <si>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</si>
  <si>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</si>
  <si>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</si>
  <si>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</si>
  <si>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</si>
  <si>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</si>
  <si>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</si>
  <si>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</si>
  <si>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</si>
  <si>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</si>
  <si>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</si>
  <si>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</si>
  <si>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</si>
  <si>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</si>
  <si>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</si>
  <si>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</si>
  <si>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</si>
  <si>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</si>
  <si>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</si>
  <si>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</si>
  <si>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</si>
  <si>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</si>
  <si>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</si>
  <si>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</si>
  <si>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</si>
  <si>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</si>
  <si>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</si>
  <si>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</si>
  <si>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</si>
  <si>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</si>
  <si>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</si>
  <si>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</si>
  <si>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</si>
  <si>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</si>
  <si>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</si>
  <si>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</si>
  <si>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</si>
  <si>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</si>
  <si>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</si>
  <si>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</si>
  <si>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</si>
  <si>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</si>
  <si>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</si>
  <si>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</si>
  <si>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</si>
  <si>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</si>
  <si>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</si>
  <si>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</si>
  <si>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</si>
  <si>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</si>
  <si>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</si>
  <si>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</si>
  <si>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</si>
  <si>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</si>
  <si>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</si>
  <si>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</si>
  <si>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</si>
  <si>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</si>
  <si>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</si>
  <si>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</si>
  <si>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</si>
  <si>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</si>
  <si>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</si>
  <si>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</si>
  <si>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</si>
  <si>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</si>
  <si>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</si>
  <si>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</si>
  <si>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</si>
  <si>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</si>
  <si>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</si>
  <si>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</si>
  <si>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</si>
  <si>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</si>
  <si>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</si>
  <si>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</si>
  <si>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</si>
  <si>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</si>
  <si>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</si>
  <si>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</si>
  <si>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</si>
  <si>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</si>
  <si>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</si>
  <si>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</si>
  <si>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</si>
  <si>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</si>
  <si>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</si>
  <si>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</si>
  <si>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</si>
  <si>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</si>
  <si>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</si>
  <si>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</si>
  <si>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</si>
  <si>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</si>
  <si>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</si>
  <si>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</si>
  <si>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</si>
  <si>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</si>
  <si>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</si>
  <si>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</si>
  <si>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</si>
  <si>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</si>
  <si>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</si>
  <si>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</si>
  <si>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</si>
  <si>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</si>
  <si>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</si>
  <si>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</si>
  <si>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</si>
  <si>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</si>
  <si>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</si>
  <si>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</si>
  <si>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</si>
  <si>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</si>
  <si>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</si>
  <si>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</si>
  <si>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</si>
  <si>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</si>
  <si>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</si>
  <si>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</si>
  <si>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</si>
  <si>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</si>
  <si>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</si>
  <si>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</si>
  <si>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</si>
  <si>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</si>
  <si>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</si>
  <si>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</si>
  <si>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</si>
  <si>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</si>
  <si>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</si>
  <si>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</si>
  <si>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</si>
  <si>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</si>
  <si>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</si>
  <si>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</si>
  <si>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</si>
  <si>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</si>
  <si>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</si>
  <si>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</si>
  <si>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</si>
  <si>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</si>
  <si>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</si>
  <si>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</si>
  <si>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</si>
  <si>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</si>
  <si>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</si>
  <si>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</si>
  <si>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</si>
  <si>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</si>
  <si>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</si>
  <si>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</si>
  <si>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</si>
  <si>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</si>
  <si>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</si>
  <si>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</si>
  <si>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</si>
  <si>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</si>
  <si>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</si>
  <si>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</si>
  <si>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</si>
  <si>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</si>
  <si>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</si>
  <si>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</si>
  <si>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</si>
  <si>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</si>
  <si>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</si>
  <si>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</si>
  <si>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</si>
  <si>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</si>
  <si>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</si>
  <si>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</si>
  <si>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</si>
  <si>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</si>
  <si>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</si>
  <si>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</si>
  <si>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</si>
  <si>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</si>
  <si>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</si>
  <si>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</si>
  <si>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</si>
  <si>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</si>
  <si>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</si>
  <si>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</si>
  <si>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</si>
  <si>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</si>
  <si>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</si>
  <si>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</si>
  <si>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</si>
  <si>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</si>
  <si>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</si>
  <si>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</si>
  <si>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</si>
  <si>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</si>
  <si>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</si>
  <si>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</si>
  <si>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</si>
  <si>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</si>
  <si>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</si>
  <si>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</si>
  <si>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</si>
  <si>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</si>
  <si>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</si>
  <si>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</si>
  <si>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</si>
  <si>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</si>
  <si>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</si>
  <si>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</si>
  <si>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</si>
  <si>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</si>
  <si>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</si>
  <si>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</si>
  <si>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</si>
  <si>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</si>
  <si>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</si>
  <si>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</si>
  <si>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</si>
  <si>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</si>
  <si>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</si>
  <si>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</si>
  <si>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</si>
  <si>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</si>
  <si>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</si>
  <si>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</si>
  <si>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</si>
  <si>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</si>
  <si>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</si>
  <si>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</si>
  <si>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</si>
  <si>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</si>
  <si>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</si>
  <si>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</si>
  <si>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</si>
  <si>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</si>
  <si>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</si>
  <si>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</si>
  <si>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</si>
  <si>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</si>
  <si>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</si>
  <si>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</si>
  <si>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</si>
  <si>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</si>
  <si>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</si>
  <si>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</si>
  <si>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</si>
  <si>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</si>
  <si>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</si>
  <si>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</si>
  <si>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</si>
  <si>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</si>
  <si>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</si>
  <si>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</si>
  <si>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</si>
  <si>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</si>
  <si>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</si>
  <si>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</si>
  <si>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</si>
  <si>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</si>
  <si>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</si>
  <si>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</si>
  <si>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</si>
  <si>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</si>
  <si>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</si>
  <si>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</si>
  <si>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</si>
  <si>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</si>
  <si>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</si>
  <si>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</si>
  <si>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</si>
  <si>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</si>
  <si>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</si>
  <si>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</si>
  <si>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</si>
  <si>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</si>
  <si>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</si>
  <si>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</si>
  <si>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</si>
  <si>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</si>
  <si>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</si>
  <si>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</si>
  <si>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</si>
  <si>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</si>
  <si>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</si>
  <si>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</si>
  <si>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</si>
  <si>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</si>
  <si>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</si>
  <si>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</si>
  <si>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</si>
  <si>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</si>
  <si>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</si>
  <si>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</si>
  <si>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</si>
  <si>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</si>
  <si>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</si>
  <si>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</si>
  <si>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</si>
  <si>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</si>
  <si>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</si>
  <si>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</si>
  <si>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</si>
  <si>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</si>
  <si>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</si>
  <si>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</si>
  <si>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</si>
  <si>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</si>
  <si>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</si>
  <si>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</si>
  <si>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</si>
  <si>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</si>
  <si>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</si>
  <si>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</si>
  <si>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</si>
  <si>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</si>
  <si>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</si>
  <si>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</si>
  <si>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</si>
  <si>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</si>
  <si>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</si>
  <si>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</si>
  <si>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</si>
  <si>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</si>
  <si>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</si>
  <si>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</si>
  <si>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</si>
  <si>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</si>
  <si>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</si>
  <si>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</si>
  <si>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</si>
  <si>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</si>
  <si>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</si>
  <si>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</si>
  <si>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</si>
  <si>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</si>
  <si>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</si>
  <si>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</si>
  <si>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</si>
  <si>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</si>
  <si>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</si>
  <si>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</si>
  <si>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</si>
  <si>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</si>
  <si>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</si>
  <si>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</si>
  <si>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</si>
  <si>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</si>
  <si>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</si>
  <si>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</si>
  <si>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</si>
  <si>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</si>
  <si>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</si>
  <si>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</si>
  <si>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</si>
  <si>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</si>
  <si>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</si>
  <si>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</si>
  <si>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</si>
  <si>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</si>
  <si>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</si>
  <si>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</si>
  <si>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</si>
  <si>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</si>
  <si>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</si>
  <si>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</si>
  <si>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</si>
  <si>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</si>
  <si>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</si>
  <si>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</si>
  <si>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</si>
  <si>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</si>
  <si>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</si>
  <si>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</si>
  <si>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</si>
  <si>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</si>
  <si>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</si>
  <si>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</si>
  <si>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</si>
  <si>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</si>
  <si>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</si>
  <si>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</si>
  <si>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</si>
  <si>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</si>
  <si>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</si>
  <si>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</si>
  <si>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</si>
  <si>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</si>
  <si>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</si>
  <si>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</si>
  <si>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</si>
  <si>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</si>
  <si>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</si>
  <si>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</si>
  <si>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</si>
  <si>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</si>
  <si>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</si>
  <si>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</si>
  <si>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</si>
  <si>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</si>
  <si>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</si>
  <si>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</si>
  <si>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</si>
  <si>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</si>
  <si>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</si>
  <si>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</si>
  <si>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</si>
  <si>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</si>
  <si>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</si>
  <si>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</si>
  <si>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</si>
  <si>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</si>
  <si>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</si>
  <si>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</si>
  <si>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</si>
  <si>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</si>
  <si>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</si>
  <si>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</si>
  <si>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</si>
  <si>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</si>
  <si>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</si>
  <si>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</si>
  <si>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</si>
  <si>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</si>
  <si>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</si>
  <si>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</si>
  <si>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</si>
  <si>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</si>
  <si>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</si>
  <si>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</si>
  <si>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</si>
  <si>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</si>
  <si>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</si>
  <si>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</si>
  <si>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</si>
  <si>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</si>
  <si>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</si>
  <si>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</si>
  <si>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</si>
  <si>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</si>
  <si>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</si>
  <si>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</si>
  <si>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</si>
  <si>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</si>
  <si>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</si>
  <si>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</si>
  <si>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</si>
  <si>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</si>
  <si>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</si>
  <si>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</si>
  <si>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</si>
  <si>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</si>
  <si>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</si>
  <si>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</si>
  <si>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</si>
  <si>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</si>
  <si>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</si>
  <si>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</si>
  <si>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</si>
  <si>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</si>
  <si>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</si>
  <si>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</si>
  <si>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</si>
  <si>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</si>
  <si>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</si>
  <si>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</si>
  <si>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</si>
  <si>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</si>
  <si>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</si>
  <si>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</si>
  <si>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</si>
  <si>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</si>
  <si>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</si>
  <si>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</si>
  <si>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</si>
  <si>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</si>
  <si>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</si>
  <si>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</si>
  <si>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</si>
  <si>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</si>
  <si>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</si>
  <si>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</si>
  <si>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</si>
  <si>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</si>
  <si>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</si>
  <si>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</si>
  <si>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</si>
  <si>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</si>
  <si>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</si>
  <si>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</si>
  <si>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</si>
  <si>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</si>
  <si>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</si>
  <si>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</si>
  <si>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</si>
  <si>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</si>
  <si>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</si>
  <si>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</si>
  <si>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</si>
  <si>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</si>
  <si>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</si>
  <si>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</si>
  <si>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</si>
  <si>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</si>
  <si>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</si>
  <si>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</si>
  <si>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</si>
  <si>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</si>
  <si>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</si>
  <si>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</si>
  <si>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</si>
  <si>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</si>
  <si>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</si>
  <si>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</si>
  <si>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</si>
  <si>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</si>
  <si>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</si>
  <si>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</si>
  <si>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</si>
  <si>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</si>
  <si>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</si>
  <si>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</si>
  <si>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</si>
  <si>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</si>
  <si>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</si>
  <si>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</si>
  <si>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</si>
  <si>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</si>
  <si>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</si>
  <si>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</si>
  <si>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</si>
  <si>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</si>
  <si>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</si>
  <si>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</si>
  <si>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</si>
  <si>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</si>
  <si>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</si>
  <si>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</si>
  <si>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</si>
  <si>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</si>
  <si>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</si>
  <si>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</si>
  <si>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</si>
  <si>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</si>
  <si>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</si>
  <si>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</si>
  <si>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</si>
  <si>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</si>
  <si>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</si>
  <si>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</si>
  <si>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</si>
  <si>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</si>
  <si>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</si>
  <si>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</si>
  <si>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</si>
  <si>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</si>
  <si>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</si>
  <si>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</si>
  <si>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</si>
  <si>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</si>
  <si>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</si>
  <si>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</si>
  <si>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</si>
  <si>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</si>
  <si>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</si>
  <si>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</si>
  <si>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</si>
  <si>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</si>
  <si>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</si>
  <si>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</si>
  <si>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</si>
  <si>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</si>
  <si>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</si>
  <si>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</si>
  <si>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</si>
  <si>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</si>
  <si>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</si>
  <si>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</si>
  <si>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</si>
  <si>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</si>
  <si>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</si>
  <si>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</si>
  <si>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</si>
  <si>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</si>
  <si>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</si>
  <si>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</si>
  <si>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</si>
  <si>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</si>
  <si>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</si>
  <si>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</si>
  <si>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</si>
  <si>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</si>
  <si>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</si>
  <si>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</si>
  <si>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</si>
  <si>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</si>
  <si>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</si>
  <si>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</si>
  <si>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</si>
  <si>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</si>
  <si>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</si>
  <si>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</si>
  <si>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</si>
  <si>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</si>
  <si>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</si>
  <si>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</si>
  <si>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</si>
  <si>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</si>
  <si>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</si>
  <si>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</si>
  <si>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</si>
  <si>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</si>
  <si>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</si>
  <si>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</si>
  <si>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</si>
  <si>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</si>
  <si>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</si>
  <si>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</si>
  <si>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</si>
  <si>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</si>
  <si>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</si>
  <si>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</si>
  <si>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</si>
  <si>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</si>
  <si>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</si>
  <si>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</si>
  <si>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</si>
  <si>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</si>
  <si>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</si>
  <si>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</si>
  <si>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</si>
  <si>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</si>
  <si>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</si>
  <si>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</si>
  <si>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</si>
  <si>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</si>
  <si>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</si>
  <si>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</si>
  <si>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</si>
  <si>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</si>
  <si>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</si>
  <si>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</si>
  <si>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</si>
  <si>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</si>
  <si>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</si>
  <si>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</si>
  <si>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</si>
  <si>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</si>
  <si>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</si>
  <si>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</si>
  <si>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</si>
  <si>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</si>
  <si>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</si>
  <si>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</si>
  <si>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</si>
  <si>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</si>
  <si>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</si>
  <si>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</si>
  <si>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</si>
  <si>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</si>
  <si>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</si>
  <si>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</si>
  <si>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</si>
  <si>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</si>
  <si>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</si>
  <si>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</si>
  <si>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</si>
  <si>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</si>
  <si>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</si>
  <si>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</si>
  <si>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</si>
  <si>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</si>
  <si>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</si>
  <si>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</si>
  <si>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</si>
  <si>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</si>
  <si>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</si>
  <si>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</si>
  <si>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</si>
  <si>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</si>
  <si>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</si>
  <si>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</si>
  <si>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</si>
  <si>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</si>
  <si>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</si>
  <si>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</si>
  <si>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</si>
  <si>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</si>
  <si>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</si>
  <si>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</si>
  <si>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</si>
  <si>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</si>
  <si>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</si>
  <si>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</si>
  <si>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</si>
  <si>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</si>
  <si>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</si>
  <si>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</si>
  <si>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</si>
  <si>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</si>
  <si>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</si>
  <si>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</si>
  <si>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</si>
  <si>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</si>
  <si>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</si>
  <si>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</si>
  <si>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</si>
  <si>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</si>
  <si>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</si>
  <si>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</si>
  <si>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</si>
  <si>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</si>
  <si>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</si>
  <si>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</si>
  <si>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</si>
  <si>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</si>
  <si>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</si>
  <si>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</si>
  <si>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</si>
  <si>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</si>
  <si>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</si>
  <si>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</si>
  <si>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</si>
  <si>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</si>
  <si>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</si>
  <si>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</si>
  <si>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</si>
  <si>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</si>
  <si>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</si>
  <si>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</si>
  <si>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</si>
  <si>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</si>
  <si>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</si>
  <si>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</si>
  <si>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</si>
  <si>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</si>
  <si>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</si>
  <si>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</si>
  <si>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</si>
  <si>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</si>
  <si>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</si>
  <si>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</si>
  <si>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</si>
  <si>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</si>
  <si>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</si>
  <si>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</si>
  <si>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</si>
  <si>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</si>
  <si>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</si>
  <si>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</si>
  <si>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</si>
  <si>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</si>
  <si>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</si>
  <si>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</si>
  <si>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</si>
  <si>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</si>
  <si>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</si>
  <si>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</si>
  <si>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</si>
  <si>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</si>
  <si>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</si>
  <si>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</si>
  <si>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</si>
  <si>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</si>
  <si>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</si>
  <si>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</si>
  <si>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</si>
  <si>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</si>
  <si>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</si>
  <si>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</si>
  <si>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</si>
  <si>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</si>
  <si>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</si>
  <si>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</si>
  <si>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</si>
  <si>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</si>
  <si>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</si>
  <si>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</si>
  <si>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</si>
  <si>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</si>
  <si>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</si>
  <si>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</si>
  <si>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</si>
  <si>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</si>
  <si>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</si>
  <si>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</si>
  <si>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</si>
  <si>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</si>
  <si>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</si>
  <si>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</si>
  <si>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</si>
  <si>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</si>
  <si>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</si>
  <si>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</si>
  <si>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</si>
  <si>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</si>
  <si>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</si>
  <si>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</si>
  <si>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</si>
  <si>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</si>
  <si>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</si>
  <si>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</si>
  <si>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</si>
  <si>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</si>
  <si>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</si>
  <si>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</si>
  <si>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</si>
  <si>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</si>
  <si>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</si>
  <si>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</si>
  <si>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</si>
  <si>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</si>
  <si>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</si>
  <si>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</si>
  <si>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</si>
  <si>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</si>
  <si>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</si>
  <si>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</si>
  <si>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</si>
  <si>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</si>
  <si>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</si>
  <si>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</si>
  <si>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</si>
  <si>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</si>
  <si>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</si>
  <si>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</si>
  <si>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</si>
  <si>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</si>
  <si>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</si>
  <si>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</si>
  <si>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</si>
  <si>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</si>
  <si>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</si>
  <si>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</si>
  <si>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</si>
  <si>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</si>
  <si>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</si>
  <si>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</si>
  <si>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</si>
  <si>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</si>
  <si>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</si>
  <si>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</si>
  <si>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</si>
  <si>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</si>
  <si>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</si>
  <si>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</si>
  <si>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</si>
  <si>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</si>
  <si>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</si>
  <si>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</si>
  <si>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</si>
  <si>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</si>
  <si>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</si>
  <si>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</si>
  <si>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</si>
  <si>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</si>
  <si>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</si>
  <si>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</si>
  <si>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</si>
  <si>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</si>
  <si>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</si>
  <si>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</si>
  <si>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</si>
  <si>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</si>
  <si>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</si>
  <si>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</si>
  <si>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</si>
  <si>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</si>
  <si>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</si>
  <si>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</si>
  <si>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</si>
  <si>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</si>
  <si>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</si>
  <si>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</si>
  <si>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</si>
  <si>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</si>
  <si>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</si>
  <si>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</si>
  <si>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</si>
  <si>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</si>
  <si>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</si>
  <si>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</si>
  <si>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</si>
  <si>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</si>
  <si>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</si>
  <si>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</si>
  <si>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</si>
  <si>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</si>
  <si>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</si>
  <si>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</si>
  <si>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</si>
  <si>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</si>
  <si>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</si>
  <si>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</si>
  <si>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</si>
  <si>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</si>
  <si>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</si>
  <si>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</si>
  <si>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</si>
  <si>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</si>
  <si>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</si>
  <si>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</si>
  <si>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</si>
  <si>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</si>
  <si>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</si>
  <si>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</si>
  <si>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</si>
  <si>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</si>
  <si>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</si>
  <si>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</si>
  <si>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</si>
  <si>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</si>
  <si>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</si>
  <si>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</si>
  <si>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</si>
  <si>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</si>
  <si>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</si>
  <si>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</si>
  <si>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</si>
  <si>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</si>
  <si>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</si>
  <si>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</si>
  <si>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</si>
  <si>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</si>
  <si>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</si>
  <si>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</si>
  <si>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</si>
  <si>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</si>
  <si>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</si>
  <si>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</si>
  <si>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</si>
  <si>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</si>
  <si>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</si>
  <si>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</si>
  <si>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</si>
  <si>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</si>
  <si>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</si>
  <si>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</si>
  <si>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</si>
  <si>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</si>
  <si>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</si>
  <si>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</si>
  <si>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</si>
  <si>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</si>
  <si>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</si>
  <si>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</si>
  <si>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</si>
  <si>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</si>
  <si>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</si>
  <si>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</si>
  <si>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</si>
  <si>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</si>
  <si>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</si>
  <si>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</si>
  <si>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</si>
  <si>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</si>
  <si>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</si>
  <si>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</si>
  <si>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</si>
  <si>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</si>
  <si>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</si>
  <si>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</si>
  <si>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</si>
  <si>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</si>
  <si>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</si>
  <si>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</si>
  <si>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</si>
  <si>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</si>
  <si>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</si>
  <si>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</si>
  <si>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</si>
  <si>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</si>
  <si>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</si>
  <si>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</si>
  <si>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</si>
  <si>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</si>
  <si>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</si>
  <si>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</si>
  <si>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</si>
  <si>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</si>
  <si>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</si>
  <si>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</si>
  <si>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</si>
  <si>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</si>
  <si>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</si>
  <si>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</si>
  <si>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</si>
  <si>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</si>
  <si>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</si>
  <si>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</si>
  <si>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</si>
  <si>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</si>
  <si>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</si>
  <si>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</si>
  <si>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</si>
  <si>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</si>
  <si>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</si>
  <si>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</si>
  <si>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</si>
  <si>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</si>
  <si>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</si>
  <si>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</si>
  <si>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</si>
  <si>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</si>
  <si>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</si>
  <si>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</si>
  <si>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</si>
  <si>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</si>
  <si>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</si>
  <si>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</si>
  <si>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</si>
  <si>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</si>
  <si>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</si>
  <si>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</si>
  <si>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</si>
  <si>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</si>
  <si>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</si>
  <si>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</si>
  <si>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</si>
  <si>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</si>
  <si>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</si>
  <si>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</si>
  <si>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</si>
  <si>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</si>
  <si>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</si>
  <si>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</si>
  <si>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</si>
  <si>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</si>
  <si>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</si>
  <si>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</si>
  <si>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</si>
  <si>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</si>
  <si>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</si>
  <si>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</si>
  <si>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</si>
  <si>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</si>
  <si>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</si>
  <si>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</si>
  <si>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</si>
  <si>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</si>
  <si>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</si>
  <si>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</si>
  <si>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</si>
  <si>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</si>
  <si>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</si>
  <si>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</si>
  <si>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</si>
  <si>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</si>
  <si>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</si>
  <si>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</si>
  <si>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</si>
  <si>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</si>
  <si>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</si>
  <si>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</si>
  <si>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</si>
  <si>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</si>
  <si>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</si>
  <si>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</si>
  <si>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</si>
  <si>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</si>
  <si>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</si>
  <si>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</si>
  <si>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</si>
  <si>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</si>
  <si>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</si>
  <si>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</si>
  <si>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</si>
  <si>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</si>
  <si>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</si>
  <si>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</si>
  <si>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</si>
  <si>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</si>
  <si>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</si>
  <si>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</si>
  <si>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</si>
  <si>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</si>
  <si>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</si>
  <si>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</si>
  <si>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</si>
  <si>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</si>
  <si>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</si>
  <si>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</si>
  <si>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</si>
  <si>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</si>
  <si>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</si>
  <si>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</si>
  <si>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</si>
  <si>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</si>
  <si>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</si>
  <si>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</si>
  <si>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</si>
  <si>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</si>
  <si>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</si>
  <si>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</si>
  <si>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</si>
  <si>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</si>
  <si>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</si>
  <si>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</si>
  <si>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</si>
  <si>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</si>
  <si>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</si>
  <si>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</si>
  <si>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</si>
  <si>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</si>
  <si>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</si>
  <si>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</si>
  <si>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</si>
  <si>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</si>
  <si>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</si>
  <si>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</si>
  <si>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</si>
  <si>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</si>
  <si>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</si>
  <si>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</si>
  <si>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</si>
  <si>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</si>
  <si>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</si>
  <si>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</si>
  <si>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</si>
  <si>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</si>
  <si>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</si>
  <si>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</si>
  <si>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</si>
  <si>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</si>
  <si>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</si>
  <si>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</si>
  <si>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</si>
  <si>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</si>
  <si>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</si>
  <si>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</si>
  <si>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</si>
  <si>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</si>
  <si>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</si>
  <si>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</si>
  <si>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</si>
  <si>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</si>
  <si>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</si>
  <si>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</si>
  <si>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</si>
  <si>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</si>
  <si>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</si>
  <si>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</si>
  <si>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</si>
  <si>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</si>
  <si>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</si>
  <si>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</si>
  <si>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</si>
  <si>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</si>
  <si>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</si>
  <si>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</si>
  <si>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</si>
  <si>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</si>
  <si>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</si>
  <si>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</si>
  <si>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</si>
  <si>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</si>
  <si>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</si>
  <si>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</si>
  <si>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</si>
  <si>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</si>
  <si>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</si>
  <si>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</si>
  <si>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</si>
  <si>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</si>
  <si>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</si>
  <si>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</si>
  <si>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</si>
  <si>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</si>
  <si>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</si>
  <si>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</si>
  <si>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</si>
  <si>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</si>
  <si>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</si>
  <si>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</si>
  <si>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</si>
  <si>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</si>
  <si>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</si>
  <si>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</si>
  <si>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</si>
  <si>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</si>
  <si>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</si>
  <si>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</si>
  <si>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</si>
  <si>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</si>
  <si>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</si>
  <si>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</si>
  <si>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</si>
  <si>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</si>
  <si>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</si>
  <si>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</si>
  <si>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</si>
  <si>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</si>
  <si>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</si>
  <si>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</si>
  <si>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</si>
  <si>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</si>
  <si>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</si>
  <si>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</si>
  <si>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</si>
  <si>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</si>
  <si>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</si>
  <si>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</si>
  <si>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</si>
  <si>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</si>
  <si>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</si>
  <si>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</si>
  <si>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</si>
  <si>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</si>
  <si>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</si>
  <si>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</si>
  <si>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</si>
  <si>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</si>
  <si>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</si>
  <si>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</si>
  <si>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</si>
  <si>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</si>
  <si>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</si>
  <si>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</si>
  <si>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</si>
  <si>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</si>
  <si>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</si>
  <si>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</si>
  <si>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</si>
  <si>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</si>
  <si>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</si>
  <si>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</si>
  <si>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</si>
  <si>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</si>
  <si>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</si>
  <si>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</si>
  <si>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</si>
  <si>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</si>
  <si>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</si>
  <si>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</si>
  <si>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</si>
  <si>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</si>
  <si>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</si>
  <si>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</si>
  <si>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</si>
  <si>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</si>
  <si>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</si>
  <si>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</si>
  <si>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</si>
  <si>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</si>
  <si>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</si>
  <si>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</si>
  <si>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</si>
  <si>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</si>
  <si>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</si>
  <si>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</si>
  <si>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</si>
  <si>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</si>
  <si>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</si>
  <si>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</si>
  <si>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</si>
  <si>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</si>
  <si>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</si>
  <si>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</si>
  <si>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</si>
  <si>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</si>
  <si>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</si>
  <si>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</si>
  <si>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</si>
  <si>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</si>
  <si>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</si>
  <si>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</si>
  <si>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</si>
  <si>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</si>
  <si>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</si>
  <si>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</si>
  <si>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</si>
  <si>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</si>
  <si>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</si>
  <si>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</si>
  <si>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</si>
  <si>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</si>
  <si>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</si>
  <si>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</si>
  <si>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</si>
  <si>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</si>
  <si>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</si>
  <si>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</si>
  <si>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</si>
  <si>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</si>
  <si>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</si>
  <si>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</si>
  <si>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</si>
  <si>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</si>
  <si>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</si>
  <si>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</si>
  <si>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</si>
  <si>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</si>
  <si>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</si>
  <si>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</si>
  <si>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</si>
  <si>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</si>
  <si>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</si>
  <si>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</si>
  <si>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</si>
  <si>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</si>
  <si>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</si>
  <si>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</si>
  <si>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</si>
  <si>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</si>
  <si>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</si>
  <si>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</si>
  <si>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</si>
  <si>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</si>
  <si>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</si>
  <si>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</si>
  <si>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</si>
  <si>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</si>
  <si>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</si>
  <si>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</si>
  <si>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</si>
  <si>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</si>
  <si>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</si>
  <si>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</si>
  <si>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</si>
  <si>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</si>
  <si>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</si>
  <si>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</si>
  <si>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</si>
  <si>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</si>
  <si>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</si>
  <si>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</si>
  <si>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</si>
  <si>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</si>
  <si>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</si>
  <si>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</si>
  <si>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</si>
  <si>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</si>
  <si>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</si>
  <si>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</si>
  <si>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</si>
  <si>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</si>
  <si>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</si>
  <si>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</si>
  <si>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</si>
  <si>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</si>
  <si>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</si>
  <si>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</si>
  <si>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</si>
  <si>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</si>
  <si>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</si>
  <si>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</si>
  <si>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</si>
  <si>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</si>
  <si>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</si>
  <si>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</si>
  <si>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</si>
  <si>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</si>
  <si>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</si>
  <si>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</si>
  <si>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</si>
  <si>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</si>
  <si>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</si>
  <si>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</si>
  <si>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</si>
  <si>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</si>
  <si>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</si>
  <si>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</si>
  <si>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</si>
  <si>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</si>
  <si>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</si>
  <si>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</si>
  <si>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</si>
  <si>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</si>
  <si>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</si>
  <si>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</si>
  <si>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</si>
  <si>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</si>
  <si>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</si>
  <si>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</si>
  <si>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</si>
  <si>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</si>
  <si>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</si>
  <si>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</si>
  <si>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</si>
  <si>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</si>
  <si>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</si>
  <si>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</si>
  <si>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</si>
  <si>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</si>
  <si>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</si>
  <si>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</si>
  <si>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</si>
  <si>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</si>
  <si>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</si>
  <si>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</si>
  <si>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</si>
  <si>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</si>
  <si>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</si>
  <si>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</si>
  <si>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</si>
  <si>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</si>
  <si>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</si>
  <si>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</si>
  <si>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</si>
  <si>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</si>
  <si>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</si>
  <si>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</si>
  <si>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</si>
  <si>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</si>
  <si>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</si>
  <si>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</si>
  <si>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</si>
  <si>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</si>
  <si>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</si>
  <si>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</si>
  <si>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</si>
  <si>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</si>
  <si>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</si>
  <si>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</si>
  <si>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</si>
  <si>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</si>
  <si>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</si>
  <si>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</si>
  <si>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</si>
  <si>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</si>
  <si>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</si>
  <si>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</si>
  <si>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</si>
  <si>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</si>
  <si>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</si>
  <si>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</si>
  <si>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</si>
  <si>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</si>
  <si>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</si>
  <si>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</si>
  <si>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</si>
  <si>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</si>
  <si>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</si>
  <si>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</si>
  <si>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</si>
  <si>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</si>
  <si>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</si>
  <si>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</si>
  <si>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</si>
  <si>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</si>
  <si>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</si>
  <si>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</si>
  <si>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</si>
  <si>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</si>
  <si>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</si>
  <si>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</si>
  <si>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</si>
  <si>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</si>
  <si>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</si>
  <si>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</si>
  <si>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</si>
  <si>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</si>
  <si>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</si>
  <si>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</si>
  <si>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</si>
  <si>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</si>
  <si>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</si>
  <si>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</si>
  <si>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</si>
  <si>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</si>
  <si>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</si>
  <si>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</si>
  <si>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</si>
  <si>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</si>
  <si>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</si>
  <si>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</si>
  <si>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</si>
  <si>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</si>
  <si>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</si>
  <si>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</si>
  <si>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</si>
  <si>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</si>
  <si>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</si>
  <si>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</si>
  <si>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</si>
  <si>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</si>
  <si>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</si>
  <si>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</si>
  <si>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</si>
  <si>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</si>
  <si>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</si>
  <si>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</si>
  <si>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</si>
  <si>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</si>
  <si>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</si>
  <si>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</si>
  <si>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</si>
  <si>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</si>
  <si>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</si>
  <si>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</si>
  <si>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</si>
  <si>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</si>
  <si>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</si>
  <si>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</si>
  <si>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</si>
  <si>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</si>
  <si>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</si>
  <si>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</si>
  <si>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</si>
  <si>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</si>
  <si>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</si>
  <si>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</si>
  <si>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</si>
  <si>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</si>
  <si>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</si>
  <si>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</si>
  <si>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</si>
  <si>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</si>
  <si>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</si>
  <si>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</si>
  <si>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</si>
  <si>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</si>
  <si>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</si>
  <si>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</si>
  <si>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</si>
  <si>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</si>
  <si>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</si>
  <si>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</si>
  <si>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</si>
  <si>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</si>
  <si>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</si>
  <si>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</si>
  <si>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</si>
  <si>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</si>
  <si>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</si>
  <si>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</si>
  <si>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</si>
  <si>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</si>
  <si>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</si>
  <si>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</si>
  <si>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</si>
  <si>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</si>
  <si>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</si>
  <si>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</si>
  <si>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</si>
  <si>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</si>
  <si>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</si>
  <si>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</si>
  <si>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</si>
  <si>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</si>
  <si>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</si>
  <si>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</si>
  <si>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</si>
  <si>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</si>
  <si>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</si>
  <si>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</si>
  <si>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</si>
  <si>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</si>
  <si>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</si>
  <si>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</si>
  <si>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</si>
  <si>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</si>
  <si>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</si>
  <si>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</si>
  <si>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</si>
  <si>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</si>
  <si>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</si>
  <si>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</si>
  <si>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</si>
  <si>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</si>
  <si>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</si>
  <si>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</si>
  <si>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</si>
  <si>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</si>
  <si>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</si>
  <si>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</si>
  <si>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</si>
  <si>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</si>
  <si>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</si>
  <si>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</si>
  <si>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</si>
  <si>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</si>
  <si>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</si>
  <si>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</si>
  <si>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</si>
  <si>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</si>
  <si>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</si>
  <si>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</si>
  <si>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</si>
  <si>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</si>
  <si>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</si>
  <si>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</si>
  <si>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</si>
  <si>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</si>
  <si>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</si>
  <si>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</si>
  <si>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</si>
  <si>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</si>
  <si>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</si>
  <si>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</si>
  <si>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</si>
  <si>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</si>
  <si>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</si>
  <si>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</si>
  <si>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</si>
  <si>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</si>
  <si>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</si>
  <si>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</si>
  <si>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</si>
  <si>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</si>
  <si>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</si>
  <si>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</si>
  <si>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</si>
  <si>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</si>
  <si>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</si>
  <si>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</si>
  <si>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</si>
  <si>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</si>
  <si>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</si>
  <si>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</si>
  <si>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</si>
  <si>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</si>
  <si>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</si>
  <si>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</si>
  <si>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</si>
  <si>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</si>
  <si>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</si>
  <si>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</si>
  <si>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</si>
  <si>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</si>
  <si>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</si>
  <si>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</si>
  <si>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</si>
  <si>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</si>
  <si>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</si>
  <si>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</si>
  <si>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</si>
  <si>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</si>
  <si>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</si>
  <si>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</si>
  <si>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</si>
  <si>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</si>
  <si>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</si>
  <si>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</si>
  <si>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</si>
  <si>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</si>
  <si>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</si>
  <si>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</si>
  <si>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</si>
  <si>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</si>
  <si>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</si>
  <si>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</si>
  <si>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</si>
  <si>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</si>
  <si>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</si>
  <si>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</si>
  <si>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</si>
  <si>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</si>
  <si>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</si>
  <si>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</si>
  <si>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</si>
  <si>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</si>
  <si>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</si>
  <si>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</si>
  <si>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</si>
  <si>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</si>
  <si>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</si>
  <si>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</si>
  <si>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</si>
  <si>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</si>
  <si>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</si>
  <si>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</si>
  <si>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</si>
  <si>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</si>
  <si>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</si>
  <si>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</si>
  <si>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</si>
  <si>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</si>
  <si>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</si>
  <si>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</si>
  <si>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</si>
  <si>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</si>
  <si>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</si>
  <si>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</si>
  <si>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</si>
  <si>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</si>
  <si>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</si>
  <si>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</si>
  <si>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</si>
  <si>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</si>
  <si>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</si>
  <si>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</si>
  <si>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</si>
  <si>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</si>
  <si>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</si>
  <si>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</si>
  <si>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</si>
  <si>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</si>
  <si>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</si>
  <si>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</si>
  <si>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</si>
  <si>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</si>
  <si>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</si>
  <si>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</si>
  <si>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</si>
  <si>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</si>
  <si>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</si>
  <si>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</si>
  <si>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</si>
  <si>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</si>
  <si>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</si>
  <si>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</si>
  <si>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</si>
  <si>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</si>
  <si>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</si>
  <si>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</si>
  <si>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</si>
  <si>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</si>
  <si>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</si>
  <si>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</si>
  <si>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</si>
  <si>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</si>
  <si>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</si>
  <si>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</si>
  <si>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</si>
  <si>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</si>
  <si>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</si>
  <si>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</si>
  <si>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</si>
  <si>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</si>
  <si>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</si>
  <si>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</si>
  <si>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</si>
  <si>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</si>
  <si>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</si>
  <si>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</si>
  <si>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</si>
  <si>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</si>
  <si>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</si>
  <si>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</si>
  <si>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</si>
  <si>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</si>
  <si>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</si>
  <si>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</si>
  <si>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</si>
  <si>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</si>
  <si>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</si>
  <si>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</si>
  <si>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</si>
  <si>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</si>
  <si>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</si>
  <si>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</si>
  <si>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</si>
  <si>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</si>
  <si>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</si>
  <si>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</si>
  <si>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</si>
  <si>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</si>
  <si>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</si>
  <si>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</si>
  <si>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</si>
  <si>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</si>
  <si>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</si>
  <si>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</si>
  <si>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</si>
  <si>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</si>
  <si>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</si>
  <si>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</si>
  <si>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</si>
  <si>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</si>
  <si>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</si>
  <si>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</si>
  <si>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</si>
  <si>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</si>
  <si>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</si>
  <si>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</si>
  <si>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</si>
  <si>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</si>
  <si>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</si>
  <si>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</si>
  <si>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</si>
  <si>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</si>
  <si>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</si>
  <si>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</si>
  <si>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</si>
  <si>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</si>
  <si>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</si>
  <si>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</si>
  <si>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</si>
  <si>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</si>
  <si>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</si>
  <si>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</si>
  <si>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</si>
  <si>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</si>
  <si>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</si>
  <si>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</si>
  <si>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</si>
  <si>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</si>
  <si>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</si>
  <si>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</si>
  <si>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</si>
  <si>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</si>
  <si>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</si>
  <si>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</si>
  <si>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</si>
  <si>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</si>
  <si>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</si>
  <si>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</si>
  <si>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</si>
  <si>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</si>
  <si>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</si>
  <si>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</si>
  <si>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</si>
  <si>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</si>
  <si>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</si>
  <si>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</si>
  <si>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</si>
  <si>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</si>
  <si>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</si>
  <si>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</si>
  <si>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</si>
  <si>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</si>
  <si>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</si>
  <si>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</si>
  <si>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</si>
  <si>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</si>
  <si>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</si>
  <si>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</si>
  <si>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</si>
  <si>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</si>
  <si>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</si>
  <si>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</si>
  <si>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</si>
  <si>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</si>
  <si>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</si>
  <si>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</si>
  <si>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</si>
  <si>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</si>
  <si>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</si>
  <si>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</si>
  <si>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</si>
  <si>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</si>
  <si>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</si>
  <si>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</si>
  <si>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</si>
  <si>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</si>
  <si>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</si>
  <si>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</si>
  <si>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</si>
  <si>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</si>
  <si>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</si>
  <si>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</si>
  <si>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</si>
  <si>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</si>
  <si>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</si>
  <si>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</si>
  <si>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</si>
  <si>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</si>
  <si>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</si>
  <si>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</si>
  <si>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</si>
  <si>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</si>
  <si>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</si>
  <si>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</si>
  <si>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</si>
  <si>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</si>
  <si>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</si>
  <si>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</si>
  <si>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</si>
  <si>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</si>
  <si>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</si>
  <si>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</si>
  <si>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</si>
  <si>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</si>
  <si>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</si>
  <si>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</si>
  <si>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</si>
  <si>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</si>
  <si>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</si>
  <si>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</si>
  <si>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</si>
  <si>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</si>
  <si>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</si>
  <si>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</si>
  <si>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</si>
  <si>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</si>
  <si>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</si>
  <si>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</si>
  <si>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</si>
  <si>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</si>
  <si>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</si>
  <si>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</si>
  <si>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</si>
  <si>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</si>
  <si>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</si>
  <si>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</si>
  <si>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</si>
  <si>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</si>
  <si>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</si>
  <si>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</si>
  <si>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</si>
  <si>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</si>
  <si>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</si>
  <si>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</si>
  <si>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</si>
  <si>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</si>
  <si>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</si>
  <si>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</si>
  <si>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</si>
  <si>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</si>
  <si>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</si>
  <si>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</si>
  <si>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</si>
  <si>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</si>
  <si>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</si>
  <si>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</si>
  <si>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</si>
  <si>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</si>
  <si>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</si>
  <si>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</si>
  <si>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</si>
  <si>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</si>
  <si>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</si>
  <si>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</si>
  <si>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</si>
  <si>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</si>
  <si>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</si>
  <si>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</si>
  <si>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</si>
  <si>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</si>
  <si>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</si>
  <si>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</si>
  <si>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</si>
  <si>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</si>
  <si>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</si>
  <si>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</si>
  <si>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</si>
  <si>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</si>
  <si>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</si>
  <si>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</si>
  <si>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</si>
  <si>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</si>
  <si>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</si>
  <si>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</si>
  <si>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</si>
  <si>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</si>
  <si>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</si>
  <si>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</si>
  <si>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</si>
  <si>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</si>
  <si>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</si>
  <si>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</si>
  <si>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</si>
  <si>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</si>
  <si>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</si>
  <si>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</si>
  <si>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</si>
  <si>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</si>
  <si>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</si>
  <si>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</si>
  <si>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</si>
  <si>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</si>
  <si>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</si>
  <si>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</si>
  <si>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</si>
  <si>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</si>
  <si>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</si>
  <si>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</si>
  <si>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</si>
  <si>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</si>
  <si>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</si>
  <si>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</si>
  <si>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</si>
  <si>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</si>
  <si>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</si>
  <si>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</si>
  <si>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</si>
  <si>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</si>
  <si>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</si>
  <si>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</si>
  <si>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</si>
  <si>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</si>
  <si>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</si>
  <si>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</si>
  <si>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</si>
  <si>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</si>
  <si>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</si>
  <si>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</si>
  <si>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</si>
  <si>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</si>
  <si>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</si>
  <si>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</si>
  <si>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</si>
  <si>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</si>
  <si>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</si>
  <si>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</si>
  <si>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</si>
  <si>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</si>
  <si>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</si>
  <si>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</si>
  <si>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</si>
  <si>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</si>
  <si>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</si>
  <si>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</si>
  <si>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</si>
  <si>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</si>
  <si>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</si>
  <si>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</si>
  <si>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</si>
  <si>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</si>
  <si>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</si>
  <si>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</si>
  <si>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</si>
  <si>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</si>
  <si>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</si>
  <si>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</si>
  <si>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</si>
  <si>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</si>
  <si>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</si>
  <si>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</si>
  <si>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</si>
  <si>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</si>
  <si>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</si>
  <si>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</si>
  <si>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</si>
  <si>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</si>
  <si>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</si>
  <si>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</si>
  <si>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</si>
  <si>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</si>
  <si>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</si>
  <si>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</si>
  <si>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</si>
  <si>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</si>
  <si>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</si>
  <si>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</si>
  <si>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</si>
  <si>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</si>
  <si>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</si>
  <si>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</si>
  <si>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</si>
  <si>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</si>
  <si>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</si>
  <si>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</si>
  <si>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</si>
  <si>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</si>
  <si>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</si>
  <si>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</si>
  <si>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</si>
  <si>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</si>
  <si>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</si>
  <si>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</si>
  <si>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</si>
  <si>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</si>
  <si>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</si>
  <si>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</si>
  <si>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</si>
  <si>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</si>
  <si>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</si>
  <si>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</si>
  <si>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</si>
  <si>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</si>
  <si>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</si>
  <si>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</si>
  <si>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</si>
  <si>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</si>
  <si>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</si>
  <si>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</si>
  <si>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</si>
  <si>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</si>
  <si>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</si>
  <si>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</si>
  <si>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</si>
  <si>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</si>
  <si>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</si>
  <si>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</si>
  <si>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</si>
  <si>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</si>
  <si>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</si>
  <si>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</si>
  <si>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</si>
  <si>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</si>
  <si>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</si>
  <si>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</si>
  <si>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</si>
  <si>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</si>
  <si>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</si>
  <si>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</si>
  <si>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</si>
  <si>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</si>
  <si>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</si>
  <si>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</si>
  <si>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</si>
  <si>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</si>
  <si>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</si>
  <si>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</si>
  <si>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</si>
  <si>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</si>
  <si>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</si>
  <si>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</si>
  <si>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</si>
  <si>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</si>
  <si>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</si>
  <si>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</si>
  <si>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</si>
  <si>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</si>
  <si>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</si>
  <si>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</si>
  <si>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</si>
  <si>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</si>
  <si>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</si>
  <si>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</si>
  <si>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</si>
  <si>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</si>
  <si>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</si>
  <si>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</si>
  <si>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</si>
  <si>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</si>
  <si>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</si>
  <si>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</si>
  <si>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</si>
  <si>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</si>
  <si>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</si>
  <si>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</si>
  <si>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</si>
  <si>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</si>
  <si>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</si>
  <si>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</si>
  <si>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</si>
  <si>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</si>
  <si>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</si>
  <si>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</si>
  <si>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</si>
  <si>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</si>
  <si>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</si>
  <si>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</si>
  <si>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</si>
  <si>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</si>
  <si>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</si>
  <si>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</si>
  <si>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</si>
  <si>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</si>
  <si>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</si>
  <si>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</si>
  <si>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</si>
  <si>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</si>
  <si>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</si>
  <si>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</si>
  <si>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</si>
  <si>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</si>
  <si>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</si>
  <si>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</si>
  <si>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</si>
  <si>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</si>
  <si>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</si>
  <si>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</si>
  <si>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</si>
  <si>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</si>
  <si>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</si>
  <si>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</si>
  <si>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</si>
  <si>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</si>
  <si>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</si>
  <si>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</si>
  <si>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</si>
  <si>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</si>
  <si>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</si>
  <si>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</si>
  <si>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</si>
  <si>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</si>
  <si>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</si>
  <si>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</si>
  <si>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</si>
  <si>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</si>
  <si>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</si>
  <si>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</si>
  <si>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</si>
  <si>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</si>
  <si>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</si>
  <si>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</si>
  <si>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</si>
  <si>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</si>
  <si>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</si>
  <si>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</si>
  <si>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</si>
  <si>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</si>
  <si>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</si>
  <si>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</si>
  <si>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</si>
  <si>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</si>
  <si>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</si>
  <si>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</si>
  <si>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</si>
  <si>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</si>
  <si>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</si>
  <si>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</si>
  <si>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</si>
  <si>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</si>
  <si>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</si>
  <si>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</si>
  <si>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</si>
  <si>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</si>
  <si>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</si>
  <si>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</si>
  <si>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</si>
  <si>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</si>
  <si>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</si>
  <si>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</si>
  <si>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</si>
  <si>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</si>
  <si>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</si>
  <si>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</si>
  <si>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</si>
  <si>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</si>
  <si>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</si>
  <si>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</si>
  <si>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</si>
  <si>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</si>
  <si>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</si>
  <si>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</si>
  <si>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</si>
  <si>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</si>
  <si>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</si>
  <si>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</si>
  <si>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</si>
  <si>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</si>
  <si>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</si>
  <si>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</si>
  <si>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</si>
  <si>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</si>
  <si>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</si>
  <si>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</si>
  <si>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</si>
  <si>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</si>
  <si>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</si>
  <si>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</si>
  <si>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</si>
  <si>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</si>
  <si>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</si>
  <si>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</si>
  <si>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</si>
  <si>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</si>
  <si>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</si>
  <si>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</si>
  <si>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</si>
  <si>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</si>
  <si>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</si>
  <si>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</si>
  <si>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</si>
  <si>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</si>
  <si>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</si>
  <si>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</si>
  <si>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</si>
  <si>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</si>
  <si>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</si>
  <si>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</si>
  <si>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</si>
  <si>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</si>
  <si>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</si>
  <si>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</si>
  <si>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</si>
  <si>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</si>
  <si>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</si>
  <si>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</si>
  <si>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</si>
  <si>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</si>
  <si>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</si>
  <si>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</si>
  <si>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</si>
  <si>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</si>
  <si>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</si>
  <si>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</si>
  <si>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</si>
  <si>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</si>
  <si>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</si>
  <si>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</si>
  <si>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</si>
  <si>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</si>
  <si>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</si>
  <si>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</si>
  <si>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</si>
  <si>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</si>
  <si>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</si>
  <si>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</si>
  <si>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</si>
  <si>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</si>
  <si>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</si>
  <si>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</si>
  <si>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</si>
  <si>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</si>
  <si>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</si>
  <si>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</si>
  <si>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</si>
  <si>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</si>
  <si>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</si>
  <si>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</si>
  <si>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</si>
  <si>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</si>
  <si>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</si>
  <si>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</si>
  <si>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</si>
  <si>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</si>
  <si>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</si>
  <si>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</si>
  <si>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</si>
  <si>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</si>
  <si>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</si>
  <si>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</si>
  <si>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</si>
  <si>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</si>
  <si>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</si>
  <si>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</si>
  <si>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</si>
  <si>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</si>
  <si>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</si>
  <si>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</si>
  <si>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</si>
  <si>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</si>
  <si>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</si>
  <si>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</si>
  <si>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</si>
  <si>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</si>
  <si>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</si>
  <si>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</si>
  <si>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</si>
  <si>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</si>
  <si>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</si>
  <si>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</si>
  <si>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</si>
  <si>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</si>
  <si>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</si>
  <si>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</si>
  <si>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</si>
  <si>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</si>
  <si>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</si>
  <si>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</si>
  <si>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</si>
  <si>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</si>
  <si>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</si>
  <si>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</si>
  <si>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</si>
  <si>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</si>
  <si>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</si>
  <si>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</si>
  <si>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</si>
  <si>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</si>
  <si>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</si>
  <si>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</si>
  <si>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</si>
  <si>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</si>
  <si>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</si>
  <si>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</si>
  <si>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</si>
  <si>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</si>
  <si>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</si>
  <si>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</si>
  <si>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</si>
  <si>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</si>
  <si>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</si>
  <si>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</si>
  <si>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</si>
  <si>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</si>
  <si>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</si>
  <si>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</si>
  <si>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</si>
  <si>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</si>
  <si>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</si>
  <si>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</si>
  <si>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</si>
  <si>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</si>
  <si>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</si>
  <si>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</si>
  <si>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</si>
  <si>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</si>
  <si>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</si>
  <si>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</si>
  <si>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</si>
  <si>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</si>
  <si>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</si>
  <si>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</si>
  <si>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</si>
  <si>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</si>
  <si>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</si>
  <si>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</si>
  <si>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</si>
  <si>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</si>
  <si>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</si>
  <si>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</si>
  <si>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</si>
  <si>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</si>
  <si>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</si>
  <si>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</si>
  <si>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</si>
  <si>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</si>
  <si>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</si>
  <si>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</si>
  <si>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</si>
  <si>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</si>
  <si>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</si>
  <si>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</si>
  <si>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</si>
  <si>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</si>
  <si>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</si>
  <si>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</si>
  <si>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</si>
  <si>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</si>
  <si>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</si>
  <si>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</si>
  <si>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</si>
  <si>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</si>
  <si>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</si>
  <si>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</si>
  <si>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</si>
  <si>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</si>
  <si>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</si>
  <si>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</si>
  <si>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</si>
  <si>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</si>
  <si>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</si>
  <si>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</si>
  <si>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</si>
  <si>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</si>
  <si>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</si>
  <si>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</si>
  <si>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</si>
  <si>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</si>
  <si>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</si>
  <si>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</si>
  <si>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</si>
  <si>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</si>
  <si>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</si>
  <si>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</si>
  <si>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</si>
  <si>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</si>
  <si>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</si>
  <si>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</si>
  <si>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</si>
  <si>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</si>
  <si>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</si>
  <si>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</si>
  <si>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</si>
  <si>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</si>
  <si>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</si>
  <si>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</si>
  <si>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</si>
  <si>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</si>
  <si>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</si>
  <si>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</si>
  <si>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</si>
  <si>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</si>
  <si>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</si>
  <si>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</si>
  <si>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</si>
  <si>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</si>
  <si>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</si>
  <si>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</si>
  <si>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</si>
  <si>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</si>
  <si>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</si>
  <si>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</si>
  <si>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</si>
  <si>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</si>
  <si>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</si>
  <si>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</si>
  <si>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</si>
  <si>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</si>
  <si>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</si>
  <si>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</si>
  <si>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</si>
  <si>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</si>
  <si>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</si>
  <si>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</si>
  <si>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</si>
  <si>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</si>
  <si>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</si>
  <si>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</si>
  <si>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</si>
  <si>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</si>
  <si>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</si>
  <si>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</si>
  <si>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</si>
  <si>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</si>
  <si>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</si>
  <si>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</si>
  <si>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</si>
  <si>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</si>
  <si>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</si>
  <si>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</si>
  <si>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</si>
  <si>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</si>
  <si>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</si>
  <si>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</si>
  <si>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</si>
  <si>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</si>
  <si>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</si>
  <si>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</si>
  <si>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</si>
  <si>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</si>
  <si>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</si>
  <si>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</si>
  <si>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</si>
  <si>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</si>
  <si>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</si>
  <si>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</si>
  <si>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</si>
  <si>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</si>
  <si>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</si>
  <si>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</si>
  <si>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</si>
  <si>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</si>
  <si>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</si>
  <si>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</si>
  <si>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</si>
  <si>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</si>
  <si>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</si>
  <si>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</si>
  <si>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</si>
  <si>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</si>
  <si>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</si>
  <si>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</si>
  <si>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</si>
  <si>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</si>
  <si>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</si>
  <si>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</si>
  <si>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</si>
  <si>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</si>
  <si>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</si>
  <si>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</si>
  <si>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</si>
  <si>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</si>
  <si>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</si>
  <si>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</si>
  <si>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</si>
  <si>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</si>
  <si>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</si>
  <si>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</si>
  <si>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</si>
  <si>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</si>
  <si>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</si>
  <si>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</si>
  <si>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</si>
  <si>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</si>
  <si>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</si>
  <si>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</si>
  <si>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</si>
  <si>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</si>
  <si>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</si>
  <si>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</si>
  <si>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</si>
  <si>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</si>
  <si>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</si>
  <si>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</si>
  <si>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</si>
  <si>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</si>
  <si>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</si>
  <si>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</si>
  <si>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</si>
  <si>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</si>
  <si>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</si>
  <si>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</si>
  <si>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</si>
  <si>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</si>
  <si>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</si>
  <si>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</si>
  <si>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</si>
  <si>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</si>
  <si>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</si>
  <si>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</si>
  <si>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</si>
  <si>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</si>
  <si>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</si>
  <si>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</si>
  <si>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</si>
  <si>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</si>
  <si>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</si>
  <si>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</si>
  <si>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</si>
  <si>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</si>
  <si>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</si>
  <si>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</si>
  <si>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</si>
  <si>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</si>
  <si>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</si>
  <si>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</si>
  <si>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</si>
  <si>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</si>
  <si>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</si>
  <si>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</si>
  <si>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</si>
  <si>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</si>
  <si>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</si>
  <si>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</si>
  <si>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</si>
  <si>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</si>
  <si>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</si>
  <si>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</si>
  <si>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</si>
  <si>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</si>
  <si>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</si>
  <si>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</si>
  <si>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</si>
  <si>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</si>
  <si>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</si>
  <si>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</si>
  <si>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</si>
  <si>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</si>
  <si>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</si>
  <si>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</si>
  <si>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</si>
  <si>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</si>
  <si>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</si>
  <si>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</si>
  <si>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</si>
  <si>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</si>
  <si>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</si>
  <si>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</si>
  <si>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</si>
  <si>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</si>
  <si>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</si>
  <si>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</si>
  <si>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</si>
  <si>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</si>
  <si>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</si>
  <si>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</si>
  <si>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</si>
  <si>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</si>
  <si>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</si>
  <si>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</si>
  <si>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</si>
  <si>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</si>
  <si>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</si>
  <si>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</si>
  <si>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</si>
  <si>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</si>
  <si>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</si>
  <si>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</si>
  <si>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</si>
  <si>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</si>
  <si>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</si>
  <si>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</si>
  <si>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</si>
  <si>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</si>
  <si>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</si>
  <si>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</si>
  <si>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</si>
  <si>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</si>
  <si>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</si>
  <si>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</si>
  <si>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</si>
  <si>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</si>
  <si>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</si>
  <si>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</si>
  <si>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</si>
  <si>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</si>
  <si>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</si>
  <si>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</si>
  <si>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</si>
  <si>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</si>
  <si>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</si>
  <si>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</si>
  <si>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</si>
  <si>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</si>
  <si>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</si>
  <si>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</si>
  <si>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</si>
  <si>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</si>
  <si>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</si>
  <si>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</si>
  <si>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</si>
  <si>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</si>
  <si>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</si>
  <si>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</si>
  <si>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</si>
  <si>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</si>
  <si>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</si>
  <si>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</si>
  <si>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</si>
  <si>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</si>
  <si>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</si>
  <si>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</si>
  <si>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</si>
  <si>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</si>
  <si>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</si>
  <si>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</si>
  <si>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</si>
  <si>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</si>
  <si>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</si>
  <si>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</si>
  <si>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</si>
  <si>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</si>
  <si>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</si>
  <si>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</si>
  <si>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</si>
  <si>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</si>
  <si>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</si>
  <si>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</si>
  <si>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</si>
  <si>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</si>
  <si>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</si>
  <si>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</si>
  <si>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</si>
  <si>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</si>
  <si>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</si>
  <si>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</si>
  <si>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</si>
  <si>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</si>
  <si>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</si>
  <si>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</si>
  <si>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</si>
  <si>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</si>
  <si>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</si>
  <si>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</si>
  <si>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</si>
  <si>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</si>
  <si>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</si>
  <si>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</si>
  <si>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</si>
  <si>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</si>
  <si>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</si>
  <si>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</si>
  <si>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</si>
  <si>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</si>
  <si>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</si>
  <si>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</si>
  <si>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</si>
  <si>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</si>
  <si>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</si>
  <si>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</si>
  <si>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</si>
  <si>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</si>
  <si>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</si>
  <si>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</si>
  <si>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</si>
  <si>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</si>
  <si>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</si>
  <si>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</si>
  <si>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</si>
  <si>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</si>
  <si>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</si>
  <si>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</si>
  <si>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</si>
  <si>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</si>
  <si>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</si>
  <si>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</si>
  <si>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</si>
  <si>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</si>
  <si>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</si>
  <si>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</si>
  <si>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</si>
  <si>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</si>
  <si>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</si>
  <si>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</si>
  <si>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</si>
  <si>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</si>
  <si>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</si>
  <si>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</si>
  <si>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</si>
  <si>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</si>
  <si>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</si>
  <si>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</si>
  <si>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</si>
  <si>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</si>
  <si>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</si>
  <si>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</si>
  <si>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</si>
  <si>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</si>
  <si>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</si>
  <si>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</si>
  <si>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</si>
  <si>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</si>
  <si>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</si>
  <si>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</si>
  <si>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</si>
  <si>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</si>
  <si>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</si>
  <si>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</si>
  <si>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</si>
  <si>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</si>
  <si>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</si>
  <si>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</si>
  <si>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</si>
  <si>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</si>
  <si>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</si>
  <si>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</si>
  <si>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</si>
  <si>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</si>
  <si>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</si>
  <si>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</si>
  <si>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</si>
  <si>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</si>
  <si>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</si>
  <si>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</si>
  <si>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</si>
  <si>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</si>
  <si>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</si>
  <si>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</si>
  <si>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</si>
  <si>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</si>
  <si>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</si>
  <si>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</si>
  <si>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</si>
  <si>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</si>
  <si>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</si>
  <si>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</si>
  <si>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</si>
  <si>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</si>
  <si>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</si>
  <si>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</si>
  <si>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</si>
  <si>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</si>
  <si>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</si>
  <si>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</si>
  <si>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</si>
  <si>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</si>
  <si>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</si>
  <si>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</si>
  <si>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</si>
  <si>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</si>
  <si>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</si>
  <si>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</si>
  <si>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</si>
  <si>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</si>
  <si>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</si>
  <si>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</si>
  <si>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</si>
  <si>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</si>
  <si>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</si>
  <si>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</si>
  <si>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</si>
  <si>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</si>
  <si>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</si>
  <si>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</si>
  <si>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</si>
  <si>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</si>
  <si>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</si>
  <si>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</si>
  <si>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</si>
  <si>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</si>
  <si>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</si>
  <si>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</si>
  <si>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</si>
  <si>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</si>
  <si>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</si>
  <si>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</si>
  <si>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</si>
  <si>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</si>
  <si>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</si>
  <si>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</si>
  <si>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</si>
  <si>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</si>
  <si>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</si>
  <si>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</si>
  <si>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</si>
  <si>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</si>
  <si>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</si>
  <si>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</si>
  <si>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</si>
  <si>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</si>
  <si>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</si>
  <si>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</si>
  <si>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</si>
  <si>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</si>
  <si>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</si>
  <si>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</si>
  <si>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</si>
  <si>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</si>
  <si>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</si>
  <si>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</si>
  <si>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</si>
  <si>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</si>
  <si>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</si>
  <si>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</si>
  <si>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</si>
  <si>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</si>
  <si>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</si>
  <si>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</si>
  <si>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</si>
  <si>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</si>
  <si>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</si>
  <si>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</si>
  <si>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</si>
  <si>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</si>
  <si>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</si>
  <si>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</si>
  <si>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</si>
  <si>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</si>
  <si>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</si>
  <si>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</si>
  <si>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</si>
  <si>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</si>
  <si>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</si>
  <si>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</si>
  <si>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</si>
  <si>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</si>
  <si>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</si>
  <si>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</si>
  <si>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</si>
  <si>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</si>
  <si>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</si>
  <si>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</si>
  <si>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</si>
  <si>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</si>
  <si>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</si>
  <si>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</si>
  <si>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</si>
  <si>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</si>
  <si>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</si>
  <si>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</si>
  <si>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</si>
  <si>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</si>
  <si>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</si>
  <si>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</si>
  <si>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</si>
  <si>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</si>
  <si>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</si>
  <si>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</si>
  <si>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</si>
  <si>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</si>
  <si>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</si>
  <si>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</si>
  <si>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</si>
  <si>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</si>
  <si>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</si>
  <si>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</si>
  <si>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</si>
  <si>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</si>
  <si>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</si>
  <si>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</si>
  <si>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</si>
  <si>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</si>
  <si>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</si>
  <si>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</si>
  <si>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</si>
  <si>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</si>
  <si>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</si>
  <si>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</si>
  <si>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</si>
  <si>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</si>
  <si>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</si>
  <si>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</si>
  <si>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</si>
  <si>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</si>
  <si>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</si>
  <si>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</si>
  <si>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</si>
  <si>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</si>
  <si>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</si>
  <si>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</si>
  <si>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</si>
  <si>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</si>
  <si>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</si>
  <si>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</si>
  <si>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</si>
  <si>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</si>
  <si>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</si>
  <si>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</si>
  <si>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</si>
  <si>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</si>
  <si>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</si>
  <si>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</si>
  <si>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</si>
  <si>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</si>
  <si>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</si>
  <si>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</si>
  <si>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</si>
  <si>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</si>
  <si>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</si>
  <si>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</si>
  <si>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</si>
  <si>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</si>
  <si>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</si>
  <si>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</si>
  <si>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</si>
  <si>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</si>
  <si>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</si>
  <si>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</si>
  <si>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</si>
  <si>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</si>
  <si>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</si>
  <si>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</si>
  <si>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</si>
  <si>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</si>
  <si>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</si>
  <si>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</si>
  <si>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</si>
  <si>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</si>
  <si>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</si>
  <si>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</si>
  <si>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</si>
  <si>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</si>
  <si>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</si>
  <si>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</si>
  <si>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</si>
  <si>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</si>
  <si>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</si>
  <si>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</si>
  <si>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</si>
  <si>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</si>
  <si>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</si>
  <si>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</si>
  <si>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</si>
  <si>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</si>
  <si>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</si>
  <si>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</si>
  <si>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</si>
  <si>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</si>
  <si>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</si>
  <si>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</si>
  <si>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</si>
  <si>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</si>
  <si>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</si>
  <si>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</si>
  <si>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</si>
  <si>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</si>
  <si>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</si>
  <si>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</si>
  <si>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</si>
  <si>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</si>
  <si>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</si>
  <si>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</si>
  <si>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</si>
  <si>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</si>
  <si>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</si>
  <si>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</si>
  <si>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</si>
  <si>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</si>
  <si>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</si>
  <si>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</si>
  <si>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</si>
  <si>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</si>
  <si>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</si>
  <si>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</si>
  <si>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</si>
  <si>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</si>
  <si>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</si>
  <si>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</si>
  <si>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</si>
  <si>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</si>
  <si>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</si>
  <si>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</si>
  <si>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</si>
  <si>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</si>
  <si>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</si>
  <si>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</si>
  <si>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</si>
  <si>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</si>
  <si>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</si>
  <si>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</si>
  <si>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</si>
  <si>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</si>
  <si>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</si>
  <si>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</si>
  <si>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</si>
  <si>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</si>
  <si>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</si>
  <si>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</si>
  <si>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</si>
  <si>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</si>
  <si>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</si>
  <si>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</si>
  <si>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</si>
  <si>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</si>
  <si>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</si>
  <si>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</si>
  <si>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</si>
  <si>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</si>
  <si>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</si>
  <si>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</si>
  <si>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</si>
  <si>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</si>
  <si>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</si>
  <si>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</si>
  <si>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</si>
  <si>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</si>
  <si>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</si>
  <si>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</si>
  <si>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</si>
  <si>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</si>
  <si>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</si>
  <si>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</si>
  <si>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</si>
  <si>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</si>
  <si>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</si>
  <si>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</si>
  <si>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</si>
  <si>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</si>
  <si>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</si>
  <si>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</si>
  <si>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</si>
  <si>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</si>
  <si>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</si>
  <si>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</si>
  <si>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</si>
  <si>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</si>
  <si>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</si>
  <si>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</si>
  <si>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</si>
  <si>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</si>
  <si>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</si>
  <si>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</si>
  <si>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</si>
  <si>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</si>
  <si>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</si>
  <si>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</si>
  <si>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</si>
  <si>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</si>
  <si>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</si>
  <si>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</si>
  <si>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</si>
  <si>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</si>
  <si>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</si>
  <si>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</si>
  <si>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</si>
  <si>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</si>
  <si>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</si>
  <si>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</si>
  <si>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</si>
  <si>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</si>
  <si>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</si>
  <si>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</si>
  <si>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</si>
  <si>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</si>
  <si>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</si>
  <si>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</si>
  <si>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</si>
  <si>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</si>
  <si>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</si>
  <si>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</si>
  <si>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</si>
  <si>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</si>
  <si>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</si>
  <si>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</si>
  <si>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</si>
  <si>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</si>
  <si>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</si>
  <si>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</si>
  <si>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</si>
  <si>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</si>
  <si>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</si>
  <si>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</si>
  <si>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</si>
  <si>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</si>
  <si>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</si>
  <si>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</si>
  <si>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</si>
  <si>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</si>
  <si>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</si>
  <si>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</si>
  <si>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</si>
  <si>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</si>
  <si>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</si>
  <si>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</si>
  <si>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</si>
  <si>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</si>
  <si>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</si>
  <si>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</si>
  <si>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</si>
  <si>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</si>
  <si>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</si>
  <si>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</si>
  <si>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</si>
  <si>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</si>
  <si>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</si>
  <si>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</si>
  <si>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</si>
  <si>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</si>
  <si>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</si>
  <si>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</si>
  <si>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</si>
  <si>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</si>
  <si>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</si>
  <si>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</si>
  <si>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</si>
  <si>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</si>
  <si>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</si>
  <si>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</si>
  <si>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</si>
  <si>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</si>
  <si>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</si>
  <si>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</si>
  <si>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</si>
  <si>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</si>
  <si>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</si>
  <si>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</si>
  <si>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</si>
  <si>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</si>
  <si>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</si>
  <si>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</si>
  <si>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</si>
  <si>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</si>
  <si>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</si>
  <si>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</si>
  <si>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</si>
  <si>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</si>
  <si>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</si>
  <si>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</si>
  <si>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</si>
  <si>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</si>
  <si>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</si>
  <si>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</si>
  <si>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</si>
  <si>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</si>
  <si>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</si>
  <si>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</si>
  <si>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</si>
  <si>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</si>
  <si>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</si>
  <si>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</si>
  <si>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</si>
  <si>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</si>
  <si>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</si>
  <si>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</si>
  <si>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</si>
  <si>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</si>
  <si>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</si>
  <si>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</si>
  <si>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</si>
  <si>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</si>
  <si>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</si>
  <si>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</si>
  <si>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</si>
  <si>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</si>
  <si>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</si>
  <si>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</si>
  <si>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</si>
  <si>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</si>
  <si>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</si>
  <si>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</si>
  <si>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</si>
  <si>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</si>
  <si>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</si>
  <si>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</si>
  <si>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</si>
  <si>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</si>
  <si>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</si>
  <si>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</si>
  <si>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</si>
  <si>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</si>
  <si>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</si>
  <si>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</si>
  <si>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</si>
  <si>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</si>
  <si>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</si>
  <si>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</si>
  <si>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</si>
  <si>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</si>
  <si>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</si>
  <si>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</si>
  <si>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</si>
  <si>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</si>
  <si>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</si>
  <si>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</si>
  <si>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</si>
  <si>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</si>
  <si>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</si>
  <si>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</si>
  <si>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</si>
  <si>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</si>
  <si>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</si>
  <si>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</si>
  <si>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</si>
  <si>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</si>
  <si>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</si>
  <si>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</si>
  <si>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</si>
  <si>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</si>
  <si>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</si>
  <si>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</si>
  <si>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</si>
  <si>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</si>
  <si>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</si>
  <si>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</si>
  <si>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</si>
  <si>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</si>
  <si>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</si>
  <si>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</si>
  <si>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</si>
  <si>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</si>
  <si>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</si>
  <si>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</si>
  <si>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</si>
  <si>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</si>
  <si>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</si>
  <si>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</si>
  <si>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</si>
  <si>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</si>
  <si>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</si>
  <si>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</si>
  <si>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</si>
  <si>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</si>
  <si>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</si>
  <si>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</si>
  <si>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</si>
  <si>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</si>
  <si>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</si>
  <si>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</si>
  <si>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</si>
  <si>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</si>
  <si>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</si>
  <si>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</si>
  <si>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</si>
  <si>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</si>
  <si>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</si>
  <si>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</si>
  <si>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</si>
  <si>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</si>
  <si>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</si>
  <si>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</si>
  <si>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</si>
  <si>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</si>
  <si>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</si>
  <si>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</si>
  <si>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</si>
  <si>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</si>
  <si>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</si>
  <si>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</si>
  <si>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</si>
  <si>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</si>
  <si>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</si>
  <si>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</si>
  <si>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</si>
  <si>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</si>
  <si>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</si>
  <si>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</si>
  <si>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</si>
  <si>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</si>
  <si>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</si>
  <si>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</si>
  <si>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</si>
  <si>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</si>
  <si>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</si>
  <si>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</si>
  <si>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</si>
  <si>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</si>
  <si>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</si>
  <si>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</si>
  <si>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</si>
  <si>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</si>
  <si>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</si>
  <si>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</si>
  <si>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</si>
  <si>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</si>
  <si>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</si>
  <si>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</si>
  <si>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</si>
  <si>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</si>
  <si>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</si>
  <si>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</si>
  <si>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</si>
  <si>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</si>
  <si>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</si>
  <si>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</si>
  <si>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</si>
  <si>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</si>
  <si>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</si>
  <si>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</si>
  <si>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</si>
  <si>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</si>
  <si>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</si>
  <si>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</si>
  <si>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</si>
  <si>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</si>
  <si>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</si>
  <si>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</si>
  <si>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</si>
  <si>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</si>
  <si>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</si>
  <si>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</si>
  <si>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</si>
  <si>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</si>
  <si>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</si>
  <si>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</si>
  <si>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</si>
  <si>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</si>
  <si>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</si>
  <si>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</si>
  <si>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</si>
  <si>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</si>
  <si>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</si>
  <si>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</si>
  <si>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</si>
  <si>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</si>
  <si>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</si>
  <si>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</si>
  <si>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</si>
  <si>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</si>
  <si>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</si>
  <si>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</si>
  <si>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</si>
  <si>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</si>
  <si>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</si>
  <si>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</si>
  <si>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</si>
  <si>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</si>
  <si>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</si>
  <si>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</si>
  <si>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</si>
  <si>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</si>
  <si>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</si>
  <si>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</si>
  <si>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</si>
  <si>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</si>
  <si>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</si>
  <si>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</si>
  <si>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</si>
  <si>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</si>
  <si>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</si>
  <si>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</si>
  <si>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</si>
  <si>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</si>
  <si>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</si>
  <si>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</si>
  <si>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</si>
  <si>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</si>
  <si>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</si>
  <si>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</si>
  <si>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</si>
  <si>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</si>
  <si>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</si>
  <si>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</si>
  <si>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</si>
  <si>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</si>
  <si>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</si>
  <si>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</si>
  <si>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</si>
  <si>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</si>
  <si>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</si>
  <si>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</si>
  <si>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</si>
  <si>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</si>
  <si>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</si>
  <si>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</si>
  <si>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</si>
  <si>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</si>
  <si>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</si>
  <si>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</si>
  <si>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</si>
  <si>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</si>
  <si>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</si>
  <si>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</si>
  <si>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</si>
  <si>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</si>
  <si>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</si>
  <si>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</si>
  <si>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</si>
  <si>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</si>
  <si>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</si>
  <si>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</si>
  <si>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</si>
  <si>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</si>
  <si>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</si>
  <si>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</si>
  <si>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</si>
  <si>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</si>
  <si>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</si>
  <si>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</si>
  <si>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</si>
  <si>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</si>
  <si>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</si>
  <si>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</si>
  <si>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</si>
  <si>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</si>
  <si>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</si>
  <si>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</si>
  <si>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</si>
  <si>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</si>
  <si>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</si>
  <si>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</si>
  <si>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</si>
  <si>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</si>
  <si>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</si>
  <si>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</si>
  <si>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</si>
  <si>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</si>
  <si>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</si>
  <si>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</si>
  <si>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</si>
  <si>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</si>
  <si>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</si>
  <si>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</si>
  <si>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</si>
  <si>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</si>
  <si>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</si>
  <si>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</si>
  <si>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</si>
  <si>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</si>
  <si>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</si>
  <si>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</si>
  <si>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</si>
  <si>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</si>
  <si>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</si>
  <si>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</si>
  <si>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</si>
  <si>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</si>
  <si>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</si>
  <si>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</si>
  <si>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</si>
  <si>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</si>
  <si>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</si>
  <si>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</si>
  <si>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</si>
  <si>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</si>
  <si>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</si>
  <si>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</si>
  <si>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</si>
  <si>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</si>
  <si>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</si>
  <si>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</si>
  <si>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</si>
  <si>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</si>
  <si>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</si>
  <si>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</si>
  <si>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</si>
  <si>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</si>
  <si>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</si>
  <si>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</si>
  <si>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</si>
  <si>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</si>
  <si>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</si>
  <si>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</si>
  <si>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</si>
  <si>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</si>
  <si>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</si>
  <si>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</si>
  <si>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</si>
  <si>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</si>
  <si>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</si>
  <si>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</si>
  <si>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</si>
  <si>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</si>
  <si>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</si>
  <si>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</si>
  <si>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</si>
  <si>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</si>
  <si>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</si>
  <si>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</si>
  <si>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</si>
  <si>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</si>
  <si>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</si>
  <si>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</si>
  <si>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</si>
  <si>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</si>
  <si>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</si>
  <si>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</si>
  <si>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</si>
  <si>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</si>
  <si>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</si>
  <si>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</si>
  <si>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</si>
  <si>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</si>
  <si>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</si>
  <si>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</si>
  <si>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</si>
  <si>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</si>
  <si>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</si>
  <si>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</si>
  <si>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</si>
  <si>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</si>
  <si>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</si>
  <si>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</si>
  <si>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</si>
  <si>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</si>
  <si>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</si>
  <si>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</si>
  <si>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</si>
  <si>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</si>
  <si>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</si>
  <si>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</si>
  <si>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</si>
  <si>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</si>
  <si>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</si>
  <si>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</si>
  <si>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</si>
  <si>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</si>
  <si>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</si>
  <si>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</si>
  <si>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</si>
  <si>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</si>
  <si>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</si>
  <si>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</si>
  <si>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</si>
  <si>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</si>
  <si>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</si>
  <si>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</si>
  <si>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</si>
  <si>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</si>
  <si>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</si>
  <si>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</si>
  <si>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</si>
  <si>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</si>
  <si>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</si>
  <si>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</si>
  <si>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</si>
  <si>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</si>
  <si>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</si>
  <si>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</si>
  <si>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</si>
  <si>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</si>
  <si>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</si>
  <si>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</si>
  <si>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</si>
  <si>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</si>
  <si>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</si>
  <si>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</si>
  <si>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</si>
  <si>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</si>
  <si>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</si>
  <si>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</si>
  <si>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</si>
  <si>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</si>
  <si>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</si>
  <si>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</si>
  <si>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</si>
  <si>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</si>
  <si>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</si>
  <si>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</si>
  <si>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</si>
  <si>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</si>
  <si>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</si>
  <si>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</si>
  <si>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</si>
  <si>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</si>
  <si>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</si>
  <si>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</si>
  <si>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</si>
  <si>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</si>
  <si>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</si>
  <si>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</si>
  <si>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</si>
  <si>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</si>
  <si>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</si>
  <si>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</si>
  <si>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</si>
  <si>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</si>
  <si>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</si>
  <si>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</si>
  <si>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</si>
  <si>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</si>
  <si>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</si>
  <si>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</si>
  <si>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</si>
  <si>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</si>
  <si>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</si>
  <si>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</si>
  <si>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</si>
  <si>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</si>
  <si>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</si>
  <si>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</si>
  <si>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</si>
  <si>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</si>
  <si>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</si>
  <si>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</si>
  <si>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</si>
  <si>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</si>
  <si>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</si>
  <si>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</si>
  <si>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</si>
  <si>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</si>
  <si>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</si>
  <si>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</si>
  <si>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</si>
  <si>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</si>
  <si>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</si>
  <si>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</si>
  <si>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</si>
  <si>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</si>
  <si>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</si>
  <si>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</si>
  <si>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</si>
  <si>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</si>
  <si>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</si>
  <si>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</si>
  <si>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</si>
  <si>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</si>
  <si>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</si>
  <si>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</si>
  <si>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</si>
  <si>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</si>
  <si>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</si>
  <si>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</si>
  <si>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</si>
  <si>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</si>
  <si>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</si>
  <si>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</si>
  <si>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</si>
  <si>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</si>
  <si>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</si>
  <si>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</si>
  <si>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</si>
  <si>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</si>
  <si>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</si>
  <si>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</si>
  <si>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</si>
  <si>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</si>
  <si>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</si>
  <si>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</si>
  <si>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</si>
  <si>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</si>
  <si>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</si>
  <si>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</si>
  <si>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</si>
  <si>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</si>
  <si>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</si>
  <si>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</si>
  <si>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</si>
  <si>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</si>
  <si>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</si>
  <si>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</si>
  <si>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</si>
  <si>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</si>
  <si>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</si>
  <si>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</si>
  <si>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</si>
  <si>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</si>
  <si>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</si>
  <si>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</si>
  <si>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</si>
  <si>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</si>
  <si>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</si>
  <si>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</si>
  <si>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</si>
  <si>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</si>
  <si>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</si>
  <si>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</si>
  <si>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</si>
  <si>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</si>
  <si>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</si>
  <si>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</si>
  <si>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</si>
  <si>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</si>
  <si>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</si>
  <si>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</si>
  <si>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</si>
  <si>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</si>
  <si>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</si>
  <si>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</si>
  <si>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</si>
  <si>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</si>
  <si>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</si>
  <si>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</si>
  <si>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</si>
  <si>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</si>
  <si>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</si>
  <si>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</si>
  <si>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</si>
  <si>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</si>
  <si>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</si>
  <si>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</si>
  <si>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</si>
  <si>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</si>
  <si>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</si>
  <si>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</si>
  <si>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</si>
  <si>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</si>
  <si>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</si>
  <si>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</si>
  <si>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</si>
  <si>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</si>
  <si>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</si>
  <si>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</si>
  <si>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</si>
  <si>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</si>
  <si>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</si>
  <si>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</si>
  <si>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</si>
  <si>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</si>
  <si>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</si>
  <si>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</si>
  <si>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</si>
  <si>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</si>
  <si>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</si>
  <si>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</si>
  <si>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</si>
  <si>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</si>
  <si>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</si>
  <si>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</si>
  <si>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</si>
  <si>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</si>
  <si>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</si>
  <si>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</si>
  <si>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</si>
  <si>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</si>
  <si>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</si>
  <si>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</si>
  <si>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</si>
  <si>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</si>
  <si>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</si>
  <si>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</si>
  <si>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</si>
  <si>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</si>
  <si>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</si>
  <si>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</si>
  <si>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</si>
  <si>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</si>
  <si>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</si>
  <si>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</si>
  <si>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</si>
  <si>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</si>
  <si>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</si>
  <si>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</si>
  <si>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</si>
  <si>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</si>
  <si>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</si>
  <si>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</si>
  <si>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</si>
  <si>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</si>
  <si>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</si>
  <si>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</si>
  <si>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</si>
  <si>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</si>
  <si>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</si>
  <si>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</si>
  <si>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</si>
  <si>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</si>
  <si>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</si>
  <si>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</si>
  <si>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</si>
  <si>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</si>
  <si>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</si>
  <si>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</si>
  <si>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</si>
  <si>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</si>
  <si>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</si>
  <si>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</si>
  <si>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</si>
  <si>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</si>
  <si>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</si>
  <si>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</si>
  <si>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</si>
  <si>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</si>
  <si>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</si>
  <si>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</si>
  <si>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</si>
  <si>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</si>
  <si>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</si>
  <si>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</si>
  <si>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</si>
  <si>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</si>
  <si>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</si>
  <si>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</si>
  <si>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</si>
  <si>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</si>
  <si>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</si>
  <si>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</si>
  <si>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</si>
  <si>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</si>
  <si>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</si>
  <si>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</si>
  <si>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</si>
  <si>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</si>
  <si>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</si>
  <si>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</si>
  <si>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</si>
  <si>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</si>
  <si>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</si>
  <si>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</si>
  <si>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</si>
  <si>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</si>
  <si>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</si>
  <si>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</si>
  <si>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</si>
  <si>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</si>
  <si>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</si>
  <si>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</si>
  <si>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</si>
  <si>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</si>
  <si>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</si>
  <si>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</si>
  <si>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</si>
  <si>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</si>
  <si>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</si>
  <si>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</si>
  <si>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</si>
  <si>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</si>
  <si>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</si>
  <si>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</si>
  <si>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</si>
  <si>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</si>
  <si>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</si>
  <si>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</si>
  <si>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</si>
  <si>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</si>
  <si>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</si>
  <si>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</si>
  <si>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</si>
  <si>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</si>
  <si>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</si>
  <si>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</si>
  <si>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</si>
  <si>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</si>
  <si>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</si>
  <si>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</si>
  <si>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</si>
  <si>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</si>
  <si>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</si>
  <si>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</si>
  <si>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</si>
  <si>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</si>
  <si>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</si>
  <si>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</si>
  <si>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</si>
  <si>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</si>
  <si>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</si>
  <si>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</si>
  <si>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</si>
  <si>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</si>
  <si>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</si>
  <si>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</si>
  <si>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</si>
  <si>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</si>
  <si>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</si>
  <si>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</si>
  <si>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</si>
  <si>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</si>
  <si>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</si>
  <si>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</si>
  <si>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</si>
  <si>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</si>
  <si>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</si>
  <si>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</si>
  <si>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</si>
  <si>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</si>
  <si>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</si>
  <si>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</si>
  <si>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</si>
  <si>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</si>
  <si>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</si>
  <si>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</si>
  <si>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</si>
  <si>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</si>
  <si>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</si>
  <si>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</si>
  <si>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</si>
  <si>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</si>
  <si>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</si>
  <si>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</si>
  <si>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</si>
  <si>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</si>
  <si>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</si>
  <si>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</si>
  <si>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</si>
  <si>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</si>
  <si>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</si>
  <si>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</si>
  <si>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</si>
  <si>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</si>
  <si>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</si>
  <si>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</si>
  <si>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</si>
  <si>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</si>
  <si>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</si>
  <si>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</si>
  <si>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</si>
  <si>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</si>
  <si>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</si>
  <si>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</si>
  <si>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</si>
  <si>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</si>
  <si>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</si>
  <si>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</si>
  <si>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</si>
  <si>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</si>
  <si>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</si>
  <si>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</si>
  <si>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</si>
  <si>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</si>
  <si>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</si>
  <si>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</si>
  <si>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</si>
  <si>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</si>
  <si>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</si>
  <si>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</si>
  <si>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</si>
  <si>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</si>
  <si>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</si>
  <si>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</si>
  <si>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</si>
  <si>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</si>
  <si>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</si>
  <si>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</si>
  <si>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</si>
  <si>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</si>
  <si>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</si>
  <si>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</si>
  <si>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</si>
  <si>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</si>
  <si>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</si>
  <si>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</si>
  <si>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</si>
  <si>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</si>
  <si>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</si>
  <si>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</si>
  <si>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</si>
  <si>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</si>
  <si>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</si>
  <si>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</si>
  <si>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</si>
  <si>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</si>
  <si>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</si>
  <si>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</si>
  <si>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</si>
  <si>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</si>
  <si>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</si>
  <si>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</si>
  <si>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</si>
  <si>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</si>
  <si>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</si>
  <si>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</si>
  <si>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</si>
  <si>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</si>
  <si>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</si>
  <si>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</si>
  <si>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</si>
  <si>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</si>
  <si>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</si>
  <si>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</si>
  <si>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</si>
  <si>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</si>
  <si>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</si>
  <si>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</si>
  <si>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</si>
  <si>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</si>
  <si>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</si>
  <si>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</si>
  <si>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</si>
  <si>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</si>
  <si>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</si>
  <si>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</si>
  <si>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</si>
  <si>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</si>
  <si>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</si>
  <si>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</si>
  <si>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</si>
  <si>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</si>
  <si>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</si>
  <si>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</si>
  <si>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</si>
  <si>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</si>
  <si>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</si>
  <si>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</si>
  <si>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</si>
  <si>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</si>
  <si>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</si>
  <si>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</si>
  <si>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</si>
  <si>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</si>
  <si>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</si>
  <si>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</si>
  <si>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</si>
  <si>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</si>
  <si>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</si>
  <si>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</si>
  <si>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</si>
  <si>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</si>
  <si>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</si>
  <si>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</si>
  <si>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</si>
  <si>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</si>
  <si>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</si>
  <si>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</si>
  <si>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</si>
  <si>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</si>
  <si>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</si>
  <si>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</si>
  <si>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</si>
  <si>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</si>
  <si>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</si>
  <si>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</si>
  <si>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</si>
  <si>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</si>
  <si>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</si>
  <si>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</si>
  <si>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</si>
  <si>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</si>
  <si>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</si>
  <si>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</si>
  <si>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</si>
  <si>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</si>
  <si>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</si>
  <si>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</si>
  <si>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</si>
  <si>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</si>
  <si>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</si>
  <si>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</si>
  <si>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</si>
  <si>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</si>
  <si>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</si>
  <si>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</si>
  <si>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</si>
  <si>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</si>
  <si>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</si>
  <si>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</si>
  <si>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</si>
  <si>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</si>
  <si>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</si>
  <si>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</si>
  <si>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</si>
  <si>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</si>
  <si>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</si>
  <si>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</si>
  <si>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</si>
  <si>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</si>
  <si>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</si>
  <si>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</si>
  <si>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</si>
  <si>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</si>
  <si>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</si>
  <si>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</si>
  <si>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</si>
  <si>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</si>
  <si>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</si>
  <si>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</si>
  <si>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</si>
  <si>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</si>
  <si>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</si>
  <si>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</si>
  <si>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</si>
  <si>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</si>
  <si>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</si>
  <si>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</si>
  <si>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</si>
  <si>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</si>
  <si>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</si>
  <si>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</si>
  <si>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</si>
  <si>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</si>
  <si>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</si>
  <si>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</si>
  <si>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</si>
  <si>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</si>
  <si>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</si>
  <si>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</si>
  <si>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</si>
  <si>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</si>
  <si>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</si>
  <si>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</si>
  <si>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</si>
  <si>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</si>
  <si>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</si>
  <si>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</si>
  <si>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</si>
  <si>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</si>
  <si>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</si>
  <si>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</si>
  <si>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</si>
  <si>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</si>
  <si>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</si>
  <si>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</si>
  <si>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</si>
  <si>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</si>
  <si>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</si>
  <si>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</si>
  <si>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</si>
  <si>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</si>
  <si>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</si>
  <si>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</si>
  <si>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</si>
  <si>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</si>
  <si>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</si>
  <si>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</si>
  <si>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</si>
  <si>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</si>
  <si>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</si>
  <si>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</si>
  <si>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</si>
  <si>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</si>
  <si>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</si>
  <si>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</si>
  <si>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</si>
  <si>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</si>
  <si>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</si>
  <si>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</si>
  <si>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</si>
  <si>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</si>
  <si>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</si>
  <si>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</si>
  <si>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</si>
  <si>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</si>
  <si>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</si>
  <si>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</si>
  <si>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</si>
  <si>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</si>
  <si>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</si>
  <si>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</si>
  <si>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</si>
  <si>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</si>
  <si>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</si>
  <si>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</si>
  <si>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</si>
  <si>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</si>
  <si>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</si>
  <si>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</si>
  <si>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</si>
  <si>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</si>
  <si>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</si>
  <si>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</si>
  <si>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</si>
  <si>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</si>
  <si>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</si>
  <si>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</si>
  <si>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</si>
  <si>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</si>
  <si>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</si>
  <si>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</si>
  <si>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</si>
  <si>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</si>
  <si>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</si>
  <si>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</si>
  <si>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</si>
  <si>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</si>
  <si>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</si>
  <si>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</si>
  <si>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</si>
  <si>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</si>
  <si>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</si>
  <si>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</si>
  <si>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</si>
  <si>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</si>
  <si>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</si>
  <si>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</si>
  <si>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</si>
  <si>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</si>
  <si>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</si>
  <si>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</si>
  <si>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</si>
  <si>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</si>
  <si>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</si>
  <si>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</si>
  <si>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</si>
  <si>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</si>
  <si>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</si>
  <si>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</si>
  <si>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</si>
  <si>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</si>
  <si>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</si>
  <si>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</si>
  <si>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</si>
  <si>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</si>
  <si>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</si>
  <si>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</si>
  <si>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</si>
  <si>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</si>
  <si>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</si>
  <si>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</si>
  <si>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</si>
  <si>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</si>
  <si>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</si>
  <si>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</si>
  <si>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</si>
  <si>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</si>
  <si>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</si>
  <si>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</si>
  <si>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</si>
  <si>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</si>
  <si>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</si>
  <si>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</si>
  <si>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</si>
  <si>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</si>
  <si>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</si>
  <si>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</si>
  <si>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</si>
  <si>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</si>
  <si>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</si>
  <si>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</si>
  <si>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</si>
  <si>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</si>
  <si>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</si>
  <si>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</si>
  <si>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</si>
  <si>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</si>
  <si>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</si>
  <si>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</si>
  <si>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</si>
  <si>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</si>
  <si>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</si>
  <si>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</si>
  <si>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</si>
  <si>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</si>
  <si>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</si>
  <si>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</si>
  <si>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</si>
  <si>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</si>
  <si>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</si>
  <si>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</si>
  <si>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</si>
  <si>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</si>
  <si>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</si>
  <si>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</si>
  <si>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</si>
  <si>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</si>
  <si>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</si>
  <si>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</si>
  <si>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</si>
  <si>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</si>
  <si>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</si>
  <si>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</si>
  <si>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</si>
  <si>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</si>
  <si>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</si>
  <si>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</si>
  <si>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</si>
  <si>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</si>
  <si>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</si>
  <si>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</si>
  <si>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</si>
  <si>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</si>
  <si>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</si>
  <si>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</si>
  <si>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</si>
  <si>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</si>
  <si>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</si>
  <si>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</si>
  <si>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</si>
  <si>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</si>
  <si>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</si>
  <si>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</si>
  <si>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</si>
  <si>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</si>
  <si>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</si>
  <si>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</si>
  <si>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</si>
  <si>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</si>
  <si>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</si>
  <si>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</si>
  <si>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</si>
  <si>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</si>
  <si>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</si>
  <si>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</si>
  <si>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</si>
  <si>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</si>
  <si>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</si>
  <si>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</si>
  <si>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</si>
  <si>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</si>
  <si>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</si>
  <si>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</si>
  <si>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</si>
  <si>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</si>
  <si>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</si>
  <si>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</si>
  <si>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</si>
  <si>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</si>
  <si>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</si>
  <si>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</si>
  <si>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</si>
  <si>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</si>
  <si>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</si>
  <si>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</si>
  <si>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</si>
  <si>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</si>
  <si>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</si>
  <si>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</si>
  <si>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</si>
  <si>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</si>
  <si>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</si>
  <si>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</si>
  <si>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</si>
  <si>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</si>
  <si>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</si>
  <si>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</si>
  <si>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</si>
  <si>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</si>
  <si>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</si>
  <si>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</si>
  <si>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</si>
  <si>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</si>
  <si>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</si>
  <si>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</si>
  <si>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</si>
  <si>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</si>
  <si>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</si>
  <si>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</si>
  <si>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</si>
  <si>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</si>
  <si>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</si>
  <si>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</si>
  <si>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</si>
  <si>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</si>
  <si>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</si>
  <si>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</si>
  <si>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</si>
  <si>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</si>
  <si>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</si>
  <si>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</si>
  <si>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</si>
  <si>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</si>
  <si>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</si>
  <si>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</si>
  <si>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</si>
  <si>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</si>
  <si>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</si>
  <si>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</si>
  <si>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</si>
  <si>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</si>
  <si>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</si>
  <si>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</si>
  <si>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</si>
  <si>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</si>
  <si>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</si>
  <si>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</si>
  <si>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</si>
  <si>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</si>
  <si>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</si>
  <si>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</si>
  <si>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</si>
  <si>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</si>
  <si>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</si>
  <si>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</si>
  <si>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</si>
  <si>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</si>
  <si>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</si>
  <si>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</si>
  <si>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</si>
  <si>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</si>
  <si>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</si>
  <si>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</si>
  <si>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</si>
  <si>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</si>
  <si>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</si>
  <si>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</si>
  <si>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</si>
  <si>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</si>
  <si>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</si>
  <si>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</si>
  <si>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</si>
  <si>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</si>
  <si>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</si>
  <si>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</si>
  <si>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</si>
  <si>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</si>
  <si>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</si>
  <si>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</si>
  <si>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</si>
  <si>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</si>
  <si>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</si>
  <si>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</si>
  <si>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</si>
  <si>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</si>
  <si>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</si>
  <si>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</si>
  <si>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</si>
  <si>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</si>
  <si>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</si>
  <si>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</si>
  <si>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</si>
  <si>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</si>
  <si>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</si>
  <si>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</si>
  <si>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</si>
  <si>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</si>
  <si>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</si>
  <si>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</si>
  <si>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</si>
  <si>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</si>
  <si>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</si>
  <si>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</si>
  <si>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</si>
  <si>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</si>
  <si>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</si>
  <si>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</si>
  <si>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</si>
  <si>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</si>
  <si>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</si>
  <si>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</si>
  <si>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</si>
  <si>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</si>
  <si>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</si>
  <si>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</si>
  <si>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</si>
  <si>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</si>
  <si>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</si>
  <si>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</si>
  <si>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</si>
  <si>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</si>
  <si>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</si>
  <si>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</si>
  <si>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</si>
  <si>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</si>
  <si>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</si>
  <si>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</si>
  <si>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</si>
  <si>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</si>
  <si>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</si>
  <si>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</si>
  <si>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</si>
  <si>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</si>
  <si>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</si>
  <si>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</si>
  <si>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</si>
  <si>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</si>
  <si>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</si>
  <si>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</si>
  <si>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</si>
  <si>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</si>
  <si>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</si>
  <si>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</si>
  <si>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</si>
  <si>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</si>
  <si>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</si>
  <si>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</si>
  <si>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</si>
  <si>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</si>
  <si>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</si>
  <si>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</si>
  <si>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</si>
  <si>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</si>
  <si>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</si>
  <si>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</si>
  <si>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</si>
  <si>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</si>
  <si>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</si>
  <si>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</si>
  <si>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</si>
  <si>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</si>
  <si>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</si>
  <si>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</si>
  <si>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</si>
  <si>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</si>
  <si>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</si>
  <si>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</si>
  <si>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</si>
  <si>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</si>
  <si>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</si>
  <si>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</si>
  <si>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</si>
  <si>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</si>
  <si>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</si>
  <si>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</si>
  <si>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</si>
  <si>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</si>
  <si>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</si>
  <si>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</si>
  <si>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</si>
  <si>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</si>
  <si>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</si>
  <si>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</si>
  <si>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</si>
  <si>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</si>
  <si>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</si>
  <si>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</si>
  <si>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</si>
  <si>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</si>
  <si>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</si>
  <si>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</si>
  <si>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</si>
  <si>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</si>
  <si>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</si>
  <si>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</si>
  <si>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</si>
  <si>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</si>
  <si>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</si>
  <si>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</si>
  <si>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</si>
  <si>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</si>
  <si>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</si>
  <si>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</si>
  <si>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</si>
  <si>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</si>
  <si>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</si>
  <si>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</si>
  <si>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</si>
  <si>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</si>
  <si>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</si>
  <si>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</si>
  <si>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</si>
  <si>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</si>
  <si>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</si>
  <si>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</si>
  <si>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</si>
  <si>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</si>
  <si>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</si>
  <si>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</si>
  <si>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</si>
  <si>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</si>
  <si>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</si>
  <si>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</si>
  <si>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</si>
  <si>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</si>
  <si>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</si>
  <si>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</si>
  <si>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</si>
  <si>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</si>
  <si>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</si>
  <si>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</si>
  <si>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</si>
  <si>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</si>
  <si>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</si>
  <si>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</si>
  <si>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</si>
  <si>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</si>
  <si>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</si>
  <si>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</si>
  <si>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</si>
  <si>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</si>
  <si>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</si>
  <si>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</si>
  <si>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</si>
  <si>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</si>
  <si>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</si>
  <si>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</si>
  <si>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</si>
  <si>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</si>
  <si>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</si>
  <si>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</si>
  <si>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</si>
  <si>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</si>
  <si>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</si>
  <si>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</si>
  <si>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</si>
  <si>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</si>
  <si>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</si>
  <si>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</si>
  <si>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</si>
  <si>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</si>
  <si>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</si>
  <si>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</si>
  <si>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</si>
  <si>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</si>
  <si>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</si>
  <si>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</si>
  <si>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</si>
  <si>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</si>
  <si>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</si>
  <si>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</si>
  <si>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</si>
  <si>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</si>
  <si>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</si>
  <si>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</si>
  <si>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</si>
  <si>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</si>
  <si>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</si>
  <si>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</si>
  <si>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</si>
  <si>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</si>
  <si>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</si>
  <si>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</si>
  <si>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</si>
  <si>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</si>
  <si>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</si>
  <si>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</si>
  <si>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</si>
  <si>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</si>
  <si>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</si>
  <si>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</si>
  <si>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</si>
  <si>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</si>
  <si>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</si>
  <si>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</si>
  <si>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</si>
  <si>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</si>
  <si>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</si>
  <si>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</si>
  <si>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</si>
  <si>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</si>
  <si>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</si>
  <si>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</si>
  <si>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</si>
  <si>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</si>
  <si>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</si>
  <si>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</si>
  <si>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</si>
  <si>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</si>
  <si>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</si>
  <si>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</si>
  <si>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</si>
  <si>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</si>
  <si>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</si>
  <si>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</si>
  <si>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</si>
  <si>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</si>
  <si>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</si>
  <si>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</si>
  <si>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</si>
  <si>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</si>
  <si>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</si>
  <si>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</si>
  <si>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</si>
  <si>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</si>
  <si>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</si>
  <si>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</si>
  <si>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</si>
  <si>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</si>
  <si>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</si>
  <si>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</si>
  <si>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</si>
  <si>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</si>
  <si>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</si>
  <si>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</si>
  <si>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</si>
  <si>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</si>
  <si>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</si>
  <si>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</si>
  <si>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</si>
  <si>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</si>
  <si>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</si>
  <si>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</si>
  <si>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</si>
  <si>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</si>
  <si>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</si>
  <si>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</si>
  <si>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</si>
  <si>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</si>
  <si>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</si>
  <si>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</si>
  <si>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</si>
  <si>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</si>
  <si>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</si>
  <si>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</si>
  <si>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</si>
  <si>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</si>
  <si>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</si>
  <si>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</si>
  <si>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</si>
  <si>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</si>
  <si>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</si>
  <si>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</si>
  <si>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</si>
  <si>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</si>
  <si>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</si>
  <si>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</si>
  <si>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</si>
  <si>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</si>
  <si>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</si>
  <si>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</si>
  <si>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</si>
  <si>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</si>
  <si>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</si>
  <si>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</si>
  <si>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</si>
  <si>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</si>
  <si>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</si>
  <si>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</si>
  <si>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</si>
  <si>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</si>
  <si>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</si>
  <si>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</si>
  <si>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</si>
  <si>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</si>
  <si>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</si>
  <si>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</si>
  <si>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</si>
  <si>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</si>
  <si>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</si>
  <si>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</si>
  <si>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</si>
  <si>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</si>
  <si>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</si>
  <si>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</si>
  <si>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</si>
  <si>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</si>
  <si>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</si>
  <si>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</si>
  <si>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</si>
  <si>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</si>
  <si>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</si>
  <si>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</si>
  <si>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</si>
  <si>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</si>
  <si>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</si>
  <si>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</si>
  <si>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</si>
  <si>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</si>
  <si>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</si>
  <si>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</si>
  <si>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</si>
  <si>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</si>
  <si>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</si>
  <si>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</si>
  <si>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</si>
  <si>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</si>
  <si>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</si>
  <si>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</si>
  <si>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</si>
  <si>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</si>
  <si>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</si>
  <si>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</si>
  <si>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</si>
  <si>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</si>
  <si>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</si>
  <si>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</si>
  <si>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</si>
  <si>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</si>
  <si>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</si>
  <si>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</si>
  <si>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</si>
  <si>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</si>
  <si>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</si>
  <si>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</si>
  <si>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</si>
  <si>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</si>
  <si>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</si>
  <si>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</si>
  <si>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</si>
  <si>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</si>
  <si>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</si>
  <si>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</si>
  <si>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</si>
  <si>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</si>
  <si>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</si>
  <si>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</si>
  <si>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</si>
  <si>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</si>
  <si>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</si>
  <si>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</si>
  <si>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</si>
  <si>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</si>
  <si>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</si>
  <si>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</si>
  <si>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</si>
  <si>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</si>
  <si>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</si>
  <si>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</si>
  <si>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</si>
  <si>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</si>
  <si>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</si>
  <si>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</si>
  <si>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</si>
  <si>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</si>
  <si>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</si>
  <si>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</si>
  <si>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</si>
  <si>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</si>
  <si>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</si>
  <si>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</si>
  <si>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</si>
  <si>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</si>
  <si>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</si>
  <si>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</si>
  <si>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</si>
  <si>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</si>
  <si>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</si>
  <si>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</si>
  <si>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</si>
  <si>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</si>
  <si>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</si>
  <si>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</si>
  <si>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</si>
  <si>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</si>
  <si>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</si>
  <si>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</si>
  <si>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</si>
  <si>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</si>
  <si>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</si>
  <si>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</si>
  <si>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</si>
  <si>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</si>
  <si>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</si>
  <si>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</si>
  <si>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</si>
  <si>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</si>
  <si>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</si>
  <si>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</si>
  <si>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</si>
  <si>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</si>
  <si>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</si>
  <si>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</si>
  <si>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</si>
  <si>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</si>
  <si>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</si>
  <si>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</si>
  <si>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</si>
  <si>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</si>
  <si>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</si>
  <si>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</si>
  <si>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</si>
  <si>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</si>
  <si>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</si>
  <si>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</si>
  <si>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</si>
  <si>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</si>
  <si>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</si>
  <si>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</si>
  <si>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</si>
  <si>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</si>
  <si>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</si>
  <si>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</si>
  <si>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</si>
  <si>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</si>
  <si>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</si>
  <si>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</si>
  <si>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</si>
  <si>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</si>
  <si>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</si>
  <si>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</si>
  <si>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</si>
  <si>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</si>
  <si>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</si>
  <si>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</si>
  <si>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</si>
  <si>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</si>
  <si>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</si>
  <si>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</si>
  <si>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</si>
  <si>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</si>
  <si>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</si>
  <si>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</si>
  <si>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</si>
  <si>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</si>
  <si>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</si>
  <si>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</si>
  <si>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</si>
  <si>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</si>
  <si>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</si>
  <si>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</si>
  <si>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</si>
  <si>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</si>
  <si>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</si>
  <si>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</si>
  <si>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</si>
  <si>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</si>
  <si>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</si>
  <si>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</si>
  <si>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</si>
  <si>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</si>
  <si>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</si>
  <si>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</si>
  <si>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</si>
  <si>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</si>
  <si>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</si>
  <si>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</si>
  <si>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</si>
  <si>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</si>
  <si>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</si>
  <si>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</si>
  <si>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</si>
  <si>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</si>
  <si>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</si>
  <si>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</si>
  <si>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</si>
  <si>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</si>
  <si>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</si>
  <si>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</si>
  <si>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</si>
  <si>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</si>
  <si>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</si>
  <si>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</si>
  <si>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</si>
  <si>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</si>
  <si>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</si>
  <si>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</si>
  <si>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</si>
  <si>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</si>
  <si>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</si>
  <si>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</si>
  <si>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</si>
  <si>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</si>
  <si>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</si>
  <si>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</si>
  <si>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</si>
  <si>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</si>
  <si>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</si>
  <si>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</si>
  <si>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</si>
  <si>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</si>
  <si>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</si>
  <si>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</si>
  <si>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</si>
  <si>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</si>
  <si>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</si>
  <si>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</si>
  <si>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</si>
  <si>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</si>
  <si>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</si>
  <si>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</si>
  <si>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</si>
  <si>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</si>
  <si>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</si>
  <si>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</si>
  <si>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</si>
  <si>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</si>
  <si>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</si>
  <si>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</si>
  <si>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</si>
  <si>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</si>
  <si>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</si>
  <si>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</si>
  <si>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</si>
  <si>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</si>
  <si>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</si>
  <si>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</si>
  <si>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</si>
  <si>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</si>
  <si>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</si>
  <si>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</si>
  <si>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</si>
  <si>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</si>
  <si>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</si>
  <si>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</si>
  <si>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</si>
  <si>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</si>
  <si>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</si>
  <si>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</si>
  <si>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</si>
  <si>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</si>
  <si>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</si>
  <si>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</si>
  <si>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</si>
  <si>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</si>
  <si>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</si>
  <si>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</si>
  <si>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</si>
  <si>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</si>
  <si>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</si>
  <si>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</si>
  <si>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</si>
  <si>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</si>
  <si>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</si>
  <si>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</si>
  <si>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</si>
  <si>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</si>
  <si>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</si>
  <si>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</si>
  <si>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</si>
  <si>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</si>
  <si>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</si>
  <si>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</si>
  <si>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</si>
  <si>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</si>
  <si>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</si>
  <si>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</si>
  <si>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</si>
  <si>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</si>
  <si>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</si>
  <si>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</si>
  <si>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</si>
  <si>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</si>
  <si>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</si>
  <si>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</si>
  <si>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</si>
  <si>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</si>
  <si>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</si>
  <si>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</si>
  <si>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</si>
  <si>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</si>
  <si>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</si>
  <si>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</si>
  <si>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</si>
  <si>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</si>
  <si>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</si>
  <si>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</si>
  <si>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</si>
  <si>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</si>
  <si>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</si>
  <si>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</si>
  <si>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</si>
  <si>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</si>
  <si>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</si>
  <si>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</si>
  <si>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</si>
  <si>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</si>
  <si>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</si>
  <si>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</si>
  <si>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</si>
  <si>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</si>
  <si>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</si>
  <si>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</si>
  <si>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</si>
  <si>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</si>
  <si>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</si>
  <si>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</si>
  <si>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</si>
  <si>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</si>
  <si>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</si>
  <si>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</si>
  <si>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</si>
  <si>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</si>
  <si>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</si>
  <si>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</si>
  <si>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</si>
  <si>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</si>
  <si>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</si>
  <si>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</si>
  <si>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</si>
  <si>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</si>
  <si>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</si>
  <si>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</si>
  <si>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</si>
  <si>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</si>
  <si>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</si>
  <si>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</si>
  <si>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</si>
  <si>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</si>
  <si>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</si>
  <si>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</si>
  <si>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</si>
  <si>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</si>
  <si>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</si>
  <si>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</si>
  <si>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</si>
  <si>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</si>
  <si>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</si>
  <si>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</si>
  <si>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</si>
  <si>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</si>
  <si>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</si>
  <si>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</si>
  <si>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</si>
  <si>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</si>
  <si>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</si>
  <si>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</si>
  <si>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</si>
  <si>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</si>
  <si>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</si>
  <si>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</si>
  <si>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</si>
  <si>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</si>
  <si>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</si>
  <si>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</si>
  <si>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</si>
  <si>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</si>
  <si>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</si>
  <si>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</si>
  <si>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</si>
  <si>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</si>
  <si>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</si>
  <si>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</si>
  <si>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</si>
  <si>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</si>
  <si>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</si>
  <si>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</si>
  <si>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</si>
  <si>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</si>
  <si>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</si>
  <si>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</si>
  <si>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</si>
  <si>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</si>
  <si>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</si>
  <si>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</si>
  <si>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</si>
  <si>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</si>
  <si>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</si>
  <si>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</si>
  <si>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</si>
  <si>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</si>
  <si>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</si>
  <si>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</si>
  <si>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</si>
  <si>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</si>
  <si>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</si>
  <si>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</si>
  <si>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</si>
  <si>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</si>
  <si>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</si>
  <si>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</si>
  <si>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</si>
  <si>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</si>
  <si>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</si>
  <si>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</si>
  <si>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</si>
  <si>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</si>
  <si>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</si>
  <si>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</si>
  <si>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</si>
  <si>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</si>
  <si>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</si>
  <si>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</si>
  <si>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</si>
  <si>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</si>
  <si>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</si>
  <si>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</si>
  <si>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</si>
  <si>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</si>
  <si>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</si>
  <si>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</si>
  <si>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</si>
  <si>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</si>
  <si>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</si>
  <si>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</si>
  <si>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</si>
  <si>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</si>
  <si>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</si>
  <si>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</si>
  <si>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</si>
  <si>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</si>
  <si>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</si>
  <si>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</si>
  <si>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</si>
  <si>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</si>
  <si>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</si>
  <si>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</si>
  <si>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</si>
  <si>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</si>
  <si>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</si>
  <si>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</si>
  <si>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</si>
  <si>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</si>
  <si>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</si>
  <si>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</si>
  <si>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</si>
  <si>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</si>
  <si>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</si>
  <si>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</si>
  <si>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</si>
  <si>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</si>
  <si>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</si>
  <si>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</si>
  <si>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</si>
  <si>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</si>
  <si>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</si>
  <si>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</si>
  <si>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</si>
  <si>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</si>
  <si>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</si>
  <si>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</si>
  <si>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</si>
  <si>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</si>
  <si>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</si>
  <si>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</si>
  <si>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</si>
  <si>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</si>
  <si>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</si>
  <si>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</si>
  <si>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</si>
  <si>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</si>
  <si>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</si>
  <si>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</si>
  <si>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</si>
  <si>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</si>
  <si>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</si>
  <si>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</si>
  <si>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</si>
  <si>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</si>
  <si>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</si>
  <si>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</si>
  <si>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</si>
  <si>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</si>
  <si>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</si>
  <si>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</si>
  <si>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</si>
  <si>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</si>
  <si>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</si>
  <si>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</si>
  <si>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</si>
  <si>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</si>
  <si>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</si>
  <si>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</si>
  <si>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</si>
  <si>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</si>
  <si>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</si>
  <si>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</si>
  <si>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</si>
  <si>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</si>
  <si>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</si>
  <si>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</si>
  <si>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</si>
  <si>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</si>
  <si>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</si>
  <si>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</si>
  <si>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</si>
  <si>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</si>
  <si>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</si>
  <si>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</si>
  <si>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</si>
  <si>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</si>
  <si>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</si>
  <si>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</si>
  <si>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</si>
  <si>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</si>
  <si>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</si>
  <si>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</si>
  <si>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</si>
  <si>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</si>
  <si>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</si>
  <si>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</si>
  <si>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</si>
  <si>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</si>
  <si>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</si>
  <si>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</si>
  <si>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</si>
  <si>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</si>
  <si>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</si>
  <si>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</si>
  <si>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</si>
  <si>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</si>
  <si>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</si>
  <si>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</si>
  <si>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</si>
  <si>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</si>
  <si>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</si>
  <si>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</si>
  <si>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</si>
  <si>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</si>
  <si>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</si>
  <si>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</si>
  <si>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</si>
  <si>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</si>
  <si>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</si>
  <si>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</si>
  <si>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</si>
  <si>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</si>
  <si>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</si>
  <si>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</si>
  <si>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</si>
  <si>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</si>
  <si>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</si>
  <si>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</si>
  <si>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</si>
  <si>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</si>
  <si>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</si>
  <si>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</si>
  <si>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</si>
  <si>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</si>
  <si>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</si>
  <si>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</si>
  <si>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</si>
  <si>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</si>
  <si>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</si>
  <si>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</si>
  <si>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</si>
  <si>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</si>
  <si>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</si>
  <si>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</si>
  <si>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</si>
  <si>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</si>
  <si>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</si>
  <si>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</si>
  <si>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</si>
  <si>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</si>
  <si>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</si>
  <si>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</si>
  <si>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</si>
  <si>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</si>
  <si>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</si>
  <si>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</si>
  <si>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</si>
  <si>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</si>
  <si>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</si>
  <si>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</si>
  <si>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</si>
  <si>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</si>
  <si>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</si>
  <si>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</si>
  <si>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</si>
  <si>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</si>
  <si>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</si>
  <si>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</si>
  <si>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</si>
  <si>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</si>
  <si>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</si>
  <si>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</si>
  <si>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</si>
  <si>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</si>
  <si>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</si>
  <si>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</si>
  <si>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</si>
  <si>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</si>
  <si>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</si>
  <si>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</si>
  <si>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</si>
  <si>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</si>
  <si>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</si>
  <si>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</si>
  <si>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</si>
  <si>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</si>
  <si>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</si>
  <si>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</si>
  <si>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</si>
  <si>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</si>
  <si>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</si>
  <si>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</si>
  <si>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</si>
  <si>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</si>
  <si>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</si>
  <si>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</si>
  <si>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</si>
  <si>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</si>
  <si>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</si>
  <si>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</si>
  <si>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</si>
  <si>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</si>
  <si>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</si>
  <si>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</si>
  <si>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</si>
  <si>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</si>
  <si>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</si>
  <si>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</si>
  <si>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</si>
  <si>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</si>
  <si>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</si>
  <si>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</si>
  <si>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</si>
  <si>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</si>
  <si>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</si>
  <si>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</si>
  <si>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</si>
  <si>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</si>
  <si>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</si>
  <si>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</si>
  <si>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</si>
  <si>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</si>
  <si>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</si>
  <si>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</si>
  <si>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</si>
  <si>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</si>
  <si>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</si>
  <si>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</si>
  <si>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</si>
  <si>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</si>
  <si>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</si>
  <si>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</si>
  <si>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</si>
  <si>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</si>
  <si>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</si>
  <si>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</si>
  <si>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</si>
  <si>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</si>
  <si>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</si>
  <si>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</si>
  <si>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</si>
  <si>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</si>
  <si>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</si>
  <si>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</si>
  <si>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</si>
  <si>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</si>
  <si>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</si>
  <si>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</si>
  <si>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</si>
  <si>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</si>
  <si>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</si>
  <si>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</si>
  <si>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</si>
  <si>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</si>
  <si>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</si>
  <si>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</si>
  <si>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</si>
  <si>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</si>
  <si>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</si>
  <si>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</si>
  <si>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</si>
  <si>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</si>
  <si>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</si>
  <si>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</si>
  <si>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</si>
  <si>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</si>
  <si>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</si>
  <si>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</si>
  <si>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</si>
  <si>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</si>
  <si>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</si>
  <si>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</si>
  <si>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</si>
  <si>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</si>
  <si>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</si>
  <si>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</si>
  <si>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</si>
  <si>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</si>
  <si>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</si>
  <si>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</si>
  <si>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</si>
  <si>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</si>
  <si>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</si>
  <si>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</si>
  <si>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</si>
  <si>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</si>
  <si>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</si>
  <si>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</si>
  <si>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</si>
  <si>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</si>
  <si>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</si>
  <si>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</si>
  <si>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</si>
  <si>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</si>
  <si>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</si>
  <si>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</si>
  <si>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</si>
  <si>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</si>
  <si>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</si>
  <si>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</si>
  <si>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</si>
  <si>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</si>
  <si>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</si>
  <si>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</si>
  <si>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</si>
  <si>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</si>
  <si>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</si>
  <si>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</si>
  <si>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</si>
  <si>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</si>
  <si>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</si>
  <si>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</si>
  <si>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</si>
  <si>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</si>
  <si>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</si>
  <si>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</si>
  <si>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</si>
  <si>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</si>
  <si>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</si>
  <si>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</si>
  <si>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</si>
  <si>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</si>
  <si>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</si>
  <si>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</si>
  <si>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</si>
  <si>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</si>
  <si>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</si>
  <si>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</si>
  <si>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</si>
  <si>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</si>
  <si>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</si>
  <si>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</si>
  <si>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</si>
  <si>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</si>
  <si>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</si>
  <si>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</si>
  <si>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</si>
  <si>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</si>
  <si>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</si>
  <si>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</si>
  <si>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</si>
  <si>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</si>
  <si>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</si>
  <si>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</si>
  <si>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</si>
  <si>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</si>
  <si>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</si>
  <si>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</si>
  <si>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</si>
  <si>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</si>
  <si>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</si>
  <si>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</si>
  <si>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</si>
  <si>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</si>
  <si>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</si>
  <si>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</si>
  <si>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</si>
  <si>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</si>
  <si>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</si>
  <si>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</si>
  <si>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</si>
  <si>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</si>
  <si>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</si>
  <si>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</si>
  <si>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</si>
  <si>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</si>
  <si>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</si>
  <si>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</si>
  <si>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</si>
  <si>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</si>
  <si>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</si>
  <si>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</si>
  <si>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</si>
  <si>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</si>
  <si>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</si>
  <si>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</si>
  <si>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</si>
  <si>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</si>
  <si>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</si>
  <si>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</si>
  <si>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</si>
  <si>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</si>
  <si>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</si>
  <si>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</si>
  <si>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</si>
  <si>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</si>
  <si>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</si>
  <si>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</si>
  <si>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</si>
  <si>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</si>
  <si>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</si>
  <si>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</si>
  <si>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</si>
  <si>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</si>
  <si>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</si>
  <si>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</si>
  <si>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</si>
  <si>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</si>
  <si>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</si>
  <si>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</si>
  <si>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</si>
  <si>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</si>
  <si>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</si>
  <si>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</si>
  <si>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</si>
  <si>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</si>
  <si>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</si>
  <si>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</si>
  <si>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</si>
  <si>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</si>
  <si>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</si>
  <si>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</si>
  <si>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</si>
  <si>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</si>
  <si>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</si>
  <si>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</si>
  <si>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</si>
  <si>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</si>
  <si>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</si>
  <si>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</si>
  <si>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</si>
  <si>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</si>
  <si>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</si>
  <si>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</si>
  <si>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</si>
  <si>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</si>
  <si>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</si>
  <si>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</si>
  <si>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</si>
  <si>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</si>
  <si>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</si>
  <si>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</si>
  <si>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</si>
  <si>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</si>
  <si>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</si>
  <si>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</si>
  <si>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</si>
  <si>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</si>
  <si>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</si>
  <si>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</si>
  <si>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</si>
  <si>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</si>
  <si>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</si>
  <si>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</si>
  <si>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</si>
  <si>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</si>
  <si>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</si>
  <si>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</si>
  <si>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</si>
  <si>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</si>
  <si>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</si>
  <si>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</si>
  <si>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</si>
  <si>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</si>
  <si>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</si>
  <si>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</si>
  <si>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</si>
  <si>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</si>
  <si>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</si>
  <si>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</si>
  <si>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</si>
  <si>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</si>
  <si>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</si>
  <si>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</si>
  <si>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</si>
  <si>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</si>
  <si>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</si>
  <si>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</si>
  <si>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</si>
  <si>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</si>
  <si>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</si>
  <si>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</si>
  <si>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</si>
  <si>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</si>
  <si>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</si>
  <si>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</si>
  <si>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</si>
  <si>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</si>
  <si>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</si>
  <si>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</si>
  <si>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</si>
  <si>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</si>
  <si>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</si>
  <si>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</si>
  <si>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</si>
  <si>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</si>
  <si>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</si>
  <si>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</si>
  <si>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</si>
  <si>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</si>
  <si>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</si>
  <si>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</si>
  <si>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</si>
  <si>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</si>
  <si>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</si>
  <si>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</si>
  <si>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</si>
  <si>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</si>
  <si>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</si>
  <si>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</si>
  <si>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</si>
  <si>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</si>
  <si>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</si>
  <si>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</si>
  <si>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</si>
  <si>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</si>
  <si>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</si>
  <si>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</si>
  <si>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</si>
  <si>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</si>
  <si>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</si>
  <si>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</si>
  <si>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</si>
  <si>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</si>
  <si>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</si>
  <si>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</si>
  <si>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</si>
  <si>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</si>
  <si>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</si>
  <si>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</si>
  <si>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</si>
  <si>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</si>
  <si>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</si>
  <si>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</si>
  <si>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</si>
  <si>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</si>
  <si>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</si>
  <si>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</si>
  <si>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</si>
  <si>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</si>
  <si>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</si>
  <si>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</si>
  <si>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</si>
  <si>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</si>
  <si>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</si>
  <si>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</si>
  <si>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</si>
  <si>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</si>
  <si>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</si>
  <si>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</si>
  <si>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</si>
  <si>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</si>
  <si>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</si>
  <si>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</si>
  <si>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</si>
  <si>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</si>
  <si>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</si>
  <si>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</si>
  <si>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</si>
  <si>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</si>
  <si>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</si>
  <si>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</si>
  <si>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</si>
  <si>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</si>
  <si>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</si>
  <si>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</si>
  <si>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</si>
  <si>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</si>
  <si>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</si>
  <si>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</si>
  <si>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</si>
  <si>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</si>
  <si>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</si>
  <si>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</si>
  <si>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</si>
  <si>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</si>
  <si>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</si>
  <si>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</si>
  <si>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</si>
  <si>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</si>
  <si>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</si>
  <si>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</si>
  <si>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</si>
  <si>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</si>
  <si>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</si>
  <si>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</si>
  <si>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</si>
  <si>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</si>
  <si>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</si>
  <si>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</si>
  <si>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</si>
  <si>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</si>
  <si>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</si>
  <si>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</si>
  <si>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</si>
  <si>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</si>
  <si>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</si>
  <si>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</si>
  <si>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</si>
  <si>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</si>
  <si>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</si>
  <si>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</si>
  <si>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</si>
  <si>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</si>
  <si>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</si>
  <si>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</si>
  <si>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</si>
  <si>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</si>
  <si>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</si>
  <si>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</si>
  <si>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</si>
  <si>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</si>
  <si>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</si>
  <si>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</si>
  <si>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</si>
  <si>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</si>
  <si>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</si>
  <si>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</si>
  <si>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</si>
  <si>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</si>
  <si>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</si>
  <si>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</si>
  <si>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</si>
  <si>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</si>
  <si>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</si>
  <si>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</si>
  <si>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</si>
  <si>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</si>
  <si>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</si>
  <si>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</si>
  <si>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</si>
  <si>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</si>
  <si>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</si>
  <si>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</si>
  <si>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</si>
  <si>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</si>
  <si>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</si>
  <si>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</si>
  <si>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</si>
  <si>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</si>
  <si>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</si>
  <si>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</si>
  <si>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</si>
  <si>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</si>
  <si>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</si>
  <si>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</si>
  <si>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</si>
  <si>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</si>
  <si>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</si>
  <si>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</si>
  <si>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</si>
  <si>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</si>
  <si>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</si>
  <si>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</si>
  <si>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</si>
  <si>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</si>
  <si>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</si>
  <si>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</si>
  <si>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</si>
  <si>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</si>
  <si>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</si>
  <si>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</si>
  <si>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</si>
  <si>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</si>
  <si>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</si>
  <si>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</si>
  <si>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</si>
  <si>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</si>
  <si>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</si>
  <si>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</si>
  <si>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</si>
  <si>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</si>
  <si>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</si>
  <si>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</si>
  <si>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</si>
  <si>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</si>
  <si>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</si>
  <si>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</si>
  <si>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</si>
  <si>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</si>
  <si>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</si>
  <si>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</si>
  <si>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</si>
  <si>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</si>
  <si>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</si>
  <si>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</si>
  <si>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</si>
  <si>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</si>
  <si>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</si>
  <si>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</si>
  <si>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</si>
  <si>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</si>
  <si>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</si>
  <si>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</si>
  <si>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</si>
  <si>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</si>
  <si>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</si>
  <si>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</si>
  <si>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</si>
  <si>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</si>
  <si>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</si>
  <si>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</si>
  <si>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</si>
  <si>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</si>
  <si>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</si>
  <si>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</si>
  <si>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</si>
  <si>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</si>
  <si>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</si>
  <si>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</si>
  <si>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</si>
  <si>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</si>
  <si>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</si>
  <si>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</si>
  <si>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</si>
  <si>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</si>
  <si>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</si>
  <si>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</si>
  <si>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</si>
  <si>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</si>
  <si>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</si>
  <si>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</si>
  <si>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</si>
  <si>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</si>
  <si>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</si>
  <si>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</si>
  <si>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</si>
  <si>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</si>
  <si>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</si>
  <si>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</si>
  <si>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</si>
  <si>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</si>
  <si>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</si>
  <si>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</si>
  <si>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</si>
  <si>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</si>
  <si>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</si>
  <si>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</si>
  <si>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</si>
  <si>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</si>
  <si>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</si>
  <si>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</si>
  <si>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</si>
  <si>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</si>
  <si>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</si>
  <si>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</si>
  <si>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</si>
  <si>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</si>
  <si>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</si>
  <si>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</si>
  <si>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</si>
  <si>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</si>
  <si>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</si>
  <si>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</si>
  <si>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</si>
  <si>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</si>
  <si>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</si>
  <si>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</si>
  <si>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</si>
  <si>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</si>
  <si>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</si>
  <si>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</si>
  <si>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</si>
  <si>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</si>
  <si>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</si>
  <si>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</si>
  <si>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</si>
  <si>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</si>
  <si>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</si>
  <si>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</si>
  <si>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</si>
  <si>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</si>
  <si>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</si>
  <si>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</si>
  <si>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</si>
  <si>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</si>
  <si>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</si>
  <si>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</si>
  <si>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</si>
  <si>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</si>
  <si>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</si>
  <si>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</si>
  <si>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</si>
  <si>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</si>
  <si>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</si>
  <si>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</si>
  <si>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</si>
  <si>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</si>
  <si>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</si>
  <si>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</si>
  <si>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</si>
  <si>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</si>
  <si>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</si>
  <si>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</si>
  <si>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</si>
  <si>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</si>
  <si>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</si>
  <si>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</si>
  <si>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</si>
  <si>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</si>
  <si>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</si>
  <si>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</si>
  <si>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</si>
  <si>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</si>
  <si>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</si>
  <si>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</si>
  <si>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</si>
  <si>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</si>
  <si>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</si>
  <si>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</si>
  <si>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</si>
  <si>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</si>
  <si>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</si>
  <si>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</si>
  <si>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</si>
  <si>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</si>
  <si>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</si>
  <si>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</si>
  <si>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</si>
  <si>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</si>
  <si>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</si>
  <si>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</si>
  <si>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</si>
  <si>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</si>
  <si>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</si>
  <si>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</si>
  <si>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</si>
  <si>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</si>
  <si>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</si>
  <si>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</si>
  <si>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</si>
  <si>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</si>
  <si>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</si>
  <si>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</si>
  <si>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</si>
  <si>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</si>
  <si>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</si>
  <si>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</si>
  <si>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</si>
  <si>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</si>
  <si>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</si>
  <si>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</si>
  <si>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</si>
  <si>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</si>
  <si>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</si>
  <si>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</si>
  <si>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</si>
  <si>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</si>
  <si>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</si>
  <si>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</si>
  <si>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</si>
  <si>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</si>
  <si>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</si>
  <si>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</si>
  <si>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</si>
  <si>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</si>
  <si>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</si>
  <si>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</si>
  <si>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</si>
  <si>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</si>
  <si>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</si>
  <si>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</si>
  <si>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</si>
  <si>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</si>
  <si>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</si>
  <si>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</si>
  <si>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</si>
  <si>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</si>
  <si>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</si>
  <si>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</si>
  <si>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</si>
  <si>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</si>
  <si>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</si>
  <si>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</si>
  <si>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</si>
  <si>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</si>
  <si>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</si>
  <si>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</si>
  <si>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</si>
  <si>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</si>
  <si>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</si>
  <si>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</si>
  <si>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</si>
  <si>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</si>
  <si>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</si>
  <si>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</si>
  <si>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</si>
  <si>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</si>
  <si>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</si>
  <si>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</si>
  <si>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</si>
  <si>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</si>
  <si>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</si>
  <si>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</si>
  <si>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</si>
  <si>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</si>
  <si>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</si>
  <si>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</si>
  <si>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</si>
  <si>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</si>
  <si>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</si>
  <si>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</si>
  <si>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</si>
  <si>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</si>
  <si>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</si>
  <si>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</si>
  <si>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</si>
  <si>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</si>
  <si>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</si>
  <si>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</si>
  <si>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</si>
  <si>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</si>
  <si>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</si>
  <si>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</si>
  <si>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</si>
  <si>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</si>
  <si>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</si>
  <si>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</si>
  <si>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</si>
  <si>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</si>
  <si>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</si>
  <si>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</si>
  <si>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</si>
  <si>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</si>
  <si>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</si>
  <si>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</si>
  <si>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</si>
  <si>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</si>
  <si>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</si>
  <si>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</si>
  <si>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</si>
  <si>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</si>
  <si>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</si>
  <si>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</si>
  <si>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</si>
  <si>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</si>
  <si>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</si>
  <si>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</si>
  <si>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</si>
  <si>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</si>
  <si>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</si>
  <si>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</si>
  <si>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</si>
  <si>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</si>
  <si>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</si>
  <si>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</si>
  <si>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</si>
  <si>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</si>
  <si>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</si>
  <si>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</si>
  <si>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</si>
  <si>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</si>
  <si>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</si>
  <si>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</si>
  <si>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</si>
  <si>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</si>
  <si>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</si>
  <si>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</si>
  <si>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</si>
  <si>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</si>
  <si>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</si>
  <si>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</si>
  <si>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</si>
  <si>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</si>
  <si>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</si>
  <si>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</si>
  <si>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</si>
  <si>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</si>
  <si>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</si>
  <si>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</si>
  <si>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</si>
  <si>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</si>
  <si>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</si>
  <si>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</si>
  <si>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</si>
  <si>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</si>
  <si>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</si>
  <si>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</si>
  <si>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</si>
  <si>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</si>
  <si>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</si>
  <si>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</si>
  <si>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</si>
  <si>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</si>
  <si>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</si>
  <si>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</si>
  <si>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</si>
  <si>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</si>
  <si>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</si>
  <si>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</si>
  <si>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</si>
  <si>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</si>
  <si>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</si>
  <si>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</si>
  <si>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</si>
  <si>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</si>
  <si>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</si>
  <si>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</si>
  <si>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</si>
  <si>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</si>
  <si>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</si>
  <si>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</si>
  <si>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</si>
  <si>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</si>
  <si>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</si>
  <si>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</si>
  <si>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</si>
  <si>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</si>
  <si>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</si>
  <si>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</si>
  <si>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</si>
  <si>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</si>
  <si>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</si>
  <si>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</si>
  <si>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</si>
  <si>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</si>
  <si>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</si>
  <si>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</si>
  <si>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</si>
  <si>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</si>
  <si>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</si>
  <si>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</si>
  <si>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</si>
  <si>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</si>
  <si>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</si>
  <si>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</si>
  <si>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</si>
  <si>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</si>
  <si>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</si>
  <si>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</si>
  <si>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</si>
  <si>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</si>
  <si>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</si>
  <si>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</si>
  <si>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</si>
  <si>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</si>
  <si>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</si>
  <si>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</si>
  <si>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</si>
  <si>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</si>
  <si>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</si>
  <si>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</si>
  <si>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</si>
  <si>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</si>
  <si>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</si>
  <si>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</si>
  <si>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</si>
  <si>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</si>
  <si>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</si>
  <si>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</si>
  <si>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</si>
  <si>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</si>
  <si>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</si>
  <si>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</si>
  <si>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</si>
  <si>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</si>
  <si>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</si>
  <si>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</si>
  <si>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</si>
  <si>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</si>
  <si>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</si>
  <si>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</si>
  <si>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</si>
  <si>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</si>
  <si>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</si>
  <si>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</si>
  <si>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</si>
  <si>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</si>
  <si>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</si>
  <si>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</si>
  <si>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</si>
  <si>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</si>
  <si>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</si>
  <si>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</si>
  <si>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</si>
  <si>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</si>
  <si>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</si>
  <si>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</si>
  <si>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</si>
  <si>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</si>
  <si>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</si>
  <si>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</si>
  <si>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</si>
  <si>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</si>
  <si>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</si>
  <si>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</si>
  <si>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</si>
  <si>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</si>
  <si>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</si>
  <si>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</si>
  <si>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</si>
  <si>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</si>
  <si>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</si>
  <si>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</si>
  <si>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</si>
  <si>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</si>
  <si>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</si>
  <si>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</si>
  <si>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</si>
  <si>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</si>
  <si>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</si>
  <si>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</si>
  <si>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</si>
  <si>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</si>
  <si>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</si>
  <si>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</si>
  <si>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</si>
  <si>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</si>
  <si>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</si>
  <si>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</si>
  <si>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</si>
  <si>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</si>
  <si>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</si>
  <si>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</si>
  <si>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</si>
  <si>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</si>
  <si>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</si>
  <si>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</si>
  <si>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</si>
  <si>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</si>
  <si>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</si>
  <si>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</si>
  <si>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</si>
  <si>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</si>
  <si>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</si>
  <si>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</si>
  <si>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</si>
  <si>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</si>
  <si>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</si>
  <si>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</si>
  <si>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</si>
  <si>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</si>
  <si>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</si>
  <si>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</si>
  <si>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</si>
  <si>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</si>
  <si>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</si>
  <si>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</si>
  <si>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</si>
  <si>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</si>
  <si>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</si>
  <si>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</si>
  <si>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</si>
  <si>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</si>
  <si>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</si>
  <si>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</si>
  <si>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</si>
  <si>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</si>
  <si>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</si>
  <si>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</si>
  <si>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</si>
  <si>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</si>
  <si>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</si>
  <si>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</si>
  <si>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</si>
  <si>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</si>
  <si>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</si>
  <si>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</si>
  <si>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</si>
  <si>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</si>
  <si>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</si>
  <si>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</si>
  <si>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</si>
  <si>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</si>
  <si>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</si>
  <si>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</si>
  <si>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</si>
  <si>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</si>
  <si>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</si>
  <si>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</si>
  <si>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</si>
  <si>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</si>
  <si>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</si>
  <si>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</si>
  <si>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</si>
  <si>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</si>
  <si>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</si>
  <si>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</si>
  <si>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</si>
  <si>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</si>
  <si>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</si>
  <si>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</si>
  <si>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</si>
  <si>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</si>
  <si>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</si>
  <si>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</si>
  <si>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</si>
  <si>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</si>
  <si>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</si>
  <si>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</si>
  <si>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</si>
  <si>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</si>
  <si>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</si>
  <si>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</si>
  <si>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</si>
  <si>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</si>
  <si>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</si>
  <si>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</si>
  <si>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</si>
  <si>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</si>
  <si>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</si>
  <si>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</si>
  <si>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</si>
  <si>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</si>
  <si>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</si>
  <si>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</si>
  <si>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</si>
  <si>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</si>
  <si>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</si>
  <si>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</si>
  <si>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</si>
  <si>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</si>
  <si>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</si>
  <si>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</si>
  <si>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</si>
  <si>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</si>
  <si>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</si>
  <si>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</si>
  <si>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</si>
  <si>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</si>
  <si>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</si>
  <si>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</si>
  <si>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</si>
  <si>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</si>
  <si>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</si>
  <si>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</si>
  <si>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</si>
  <si>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</si>
  <si>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</si>
  <si>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</si>
  <si>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</si>
  <si>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</si>
  <si>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</si>
  <si>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</si>
  <si>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</si>
  <si>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</si>
  <si>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</si>
  <si>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</si>
  <si>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</si>
  <si>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</si>
  <si>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</si>
  <si>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</si>
  <si>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</si>
  <si>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</si>
  <si>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</si>
  <si>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</si>
  <si>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</si>
  <si>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</si>
  <si>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</si>
  <si>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</si>
  <si>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</si>
  <si>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</si>
  <si>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</si>
  <si>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</si>
  <si>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</si>
  <si>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</si>
  <si>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</si>
  <si>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</si>
  <si>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</si>
  <si>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</si>
  <si>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</si>
  <si>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</si>
  <si>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</si>
  <si>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</si>
  <si>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</si>
  <si>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</si>
  <si>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</si>
  <si>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</si>
  <si>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</si>
  <si>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</si>
  <si>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</si>
  <si>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</si>
  <si>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</si>
  <si>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</si>
  <si>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</si>
  <si>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</si>
  <si>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</si>
  <si>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</si>
  <si>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</si>
  <si>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</si>
  <si>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</si>
  <si>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</si>
  <si>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</si>
  <si>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</si>
  <si>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</si>
  <si>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</si>
  <si>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</si>
  <si>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</si>
  <si>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</si>
  <si>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</si>
  <si>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</si>
  <si>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</si>
  <si>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</si>
  <si>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</si>
  <si>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</si>
  <si>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</si>
  <si>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</si>
  <si>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</si>
  <si>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</si>
  <si>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</si>
  <si>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</si>
  <si>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</si>
  <si>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</si>
  <si>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</si>
  <si>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</si>
  <si>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</si>
  <si>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</si>
  <si>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</si>
  <si>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</si>
  <si>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</si>
  <si>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</si>
  <si>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</si>
  <si>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</si>
  <si>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</si>
  <si>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</si>
  <si>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</si>
  <si>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</si>
  <si>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</si>
  <si>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</si>
  <si>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</si>
  <si>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</si>
  <si>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</si>
  <si>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</si>
  <si>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</si>
  <si>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</si>
  <si>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</si>
  <si>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</si>
  <si>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</si>
  <si>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</si>
  <si>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</si>
  <si>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</si>
  <si>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</si>
  <si>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</si>
  <si>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</si>
  <si>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</si>
  <si>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</si>
  <si>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</si>
  <si>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</si>
  <si>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</si>
  <si>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</si>
  <si>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</si>
  <si>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</si>
  <si>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</si>
  <si>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</si>
  <si>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</si>
  <si>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</si>
  <si>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</si>
  <si>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</si>
  <si>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</si>
  <si>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</si>
  <si>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</si>
  <si>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</si>
  <si>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</si>
  <si>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</si>
  <si>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</si>
  <si>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</si>
  <si>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</si>
  <si>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</si>
  <si>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</si>
  <si>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</si>
  <si>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</si>
  <si>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</si>
  <si>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</si>
  <si>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</si>
  <si>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</si>
  <si>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</si>
  <si>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</si>
  <si>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</si>
  <si>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</si>
  <si>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</si>
  <si>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</si>
  <si>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</si>
  <si>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</si>
  <si>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</si>
  <si>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</si>
  <si>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</si>
  <si>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</si>
  <si>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</si>
  <si>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</si>
  <si>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</si>
  <si>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</si>
  <si>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</si>
  <si>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</si>
  <si>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</si>
  <si>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</si>
  <si>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</si>
  <si>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</si>
  <si>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</si>
  <si>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</si>
  <si>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</si>
  <si>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</si>
  <si>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</si>
  <si>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</si>
  <si>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</si>
  <si>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</si>
  <si>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</si>
  <si>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</si>
  <si>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</si>
  <si>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</si>
  <si>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</si>
  <si>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</si>
  <si>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</si>
  <si>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</si>
  <si>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</si>
  <si>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</si>
  <si>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</si>
  <si>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</si>
  <si>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</si>
  <si>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</si>
  <si>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</si>
  <si>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</si>
  <si>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</si>
  <si>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</si>
  <si>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</si>
  <si>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</si>
  <si>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</si>
  <si>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</si>
  <si>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</si>
  <si>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</si>
  <si>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</si>
  <si>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</si>
  <si>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</si>
  <si>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</si>
  <si>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</si>
  <si>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</si>
  <si>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</si>
  <si>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</si>
  <si>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</si>
  <si>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</si>
  <si>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</si>
  <si>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</si>
  <si>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</si>
  <si>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</si>
  <si>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</si>
  <si>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</si>
  <si>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</si>
  <si>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</si>
  <si>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</si>
  <si>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</si>
  <si>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</si>
  <si>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</si>
  <si>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</si>
  <si>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</si>
  <si>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</si>
  <si>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</si>
  <si>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</si>
  <si>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</si>
  <si>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</si>
  <si>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</si>
  <si>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</si>
  <si>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</si>
  <si>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</si>
  <si>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</si>
  <si>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</si>
  <si>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</si>
  <si>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</si>
  <si>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</si>
  <si>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</si>
  <si>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</si>
  <si>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</si>
  <si>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</si>
  <si>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</si>
  <si>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</si>
  <si>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</si>
  <si>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</si>
  <si>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</si>
  <si>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</si>
  <si>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</si>
  <si>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</si>
  <si>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</si>
  <si>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</si>
  <si>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</si>
  <si>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</si>
  <si>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</si>
  <si>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</si>
  <si>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</si>
  <si>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</si>
  <si>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</si>
  <si>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</si>
  <si>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</si>
  <si>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</si>
  <si>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</si>
  <si>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</si>
  <si>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</si>
  <si>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</si>
  <si>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</si>
  <si>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</si>
  <si>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</si>
  <si>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</si>
  <si>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</si>
  <si>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</si>
  <si>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</si>
  <si>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</si>
  <si>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</si>
  <si>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</si>
  <si>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</si>
  <si>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</si>
  <si>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</si>
  <si>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</si>
  <si>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</si>
  <si>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</si>
  <si>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</si>
  <si>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</si>
  <si>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</si>
  <si>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</si>
  <si>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</si>
  <si>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</si>
  <si>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</si>
  <si>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</si>
  <si>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</si>
  <si>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</si>
  <si>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</si>
  <si>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</si>
  <si>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</si>
  <si>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</si>
  <si>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</si>
  <si>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</si>
  <si>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</si>
  <si>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</si>
  <si>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</si>
  <si>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</si>
  <si>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</si>
  <si>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</si>
  <si>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</si>
  <si>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</si>
  <si>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</si>
  <si>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</si>
  <si>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</si>
  <si>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</si>
  <si>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</si>
  <si>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</si>
  <si>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</si>
  <si>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</si>
  <si>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</si>
  <si>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</si>
  <si>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</si>
  <si>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</si>
  <si>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</si>
  <si>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</si>
  <si>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</si>
  <si>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</si>
  <si>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</si>
  <si>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</si>
  <si>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</si>
  <si>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</si>
  <si>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</si>
  <si>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</si>
  <si>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</si>
  <si>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</si>
  <si>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</si>
  <si>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</si>
  <si>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</si>
  <si>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</si>
  <si>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</si>
  <si>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</si>
  <si>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</si>
  <si>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</si>
  <si>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</si>
  <si>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</si>
  <si>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</si>
  <si>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</si>
  <si>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</si>
  <si>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</si>
  <si>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</si>
  <si>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</si>
  <si>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</si>
  <si>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</si>
  <si>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</si>
  <si>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</si>
  <si>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</si>
  <si>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</si>
  <si>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</si>
  <si>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</si>
  <si>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</si>
  <si>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</si>
  <si>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</si>
  <si>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</si>
  <si>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</si>
  <si>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</si>
  <si>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</si>
  <si>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</si>
  <si>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</si>
  <si>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</si>
  <si>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</si>
  <si>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</si>
  <si>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</si>
  <si>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</si>
  <si>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</si>
  <si>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</si>
  <si>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</si>
  <si>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</si>
  <si>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</si>
  <si>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</si>
  <si>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</si>
  <si>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</si>
  <si>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</si>
  <si>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</si>
  <si>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</si>
  <si>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</si>
  <si>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</si>
  <si>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</si>
  <si>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</si>
  <si>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</si>
  <si>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</si>
  <si>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</si>
  <si>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</si>
  <si>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</si>
  <si>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</si>
  <si>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</si>
  <si>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</si>
  <si>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</si>
  <si>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</si>
  <si>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</si>
  <si>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</si>
  <si>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</si>
  <si>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</si>
  <si>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</si>
  <si>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</si>
  <si>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</si>
  <si>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</si>
  <si>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</si>
  <si>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</si>
  <si>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</si>
  <si>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</si>
  <si>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</si>
  <si>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</si>
  <si>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</si>
  <si>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</si>
  <si>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</si>
  <si>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</si>
  <si>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</si>
  <si>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</si>
  <si>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</si>
  <si>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</si>
  <si>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</si>
  <si>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</si>
  <si>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</si>
  <si>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</si>
  <si>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</si>
  <si>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</si>
  <si>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</si>
  <si>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</si>
  <si>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</si>
  <si>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</si>
  <si>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</si>
  <si>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</si>
  <si>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</si>
  <si>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</si>
  <si>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</si>
  <si>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</si>
  <si>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</si>
  <si>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</si>
  <si>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</si>
  <si>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</si>
  <si>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</si>
  <si>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</si>
  <si>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</si>
  <si>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</si>
  <si>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</si>
  <si>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</si>
  <si>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</si>
  <si>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</si>
  <si>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</si>
  <si>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</si>
  <si>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</si>
  <si>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</si>
  <si>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</si>
  <si>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</si>
  <si>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</si>
  <si>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</si>
  <si>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</si>
  <si>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</si>
  <si>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</si>
  <si>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</si>
  <si>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</si>
  <si>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</si>
  <si>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</si>
  <si>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</si>
  <si>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</si>
  <si>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</si>
  <si>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</si>
  <si>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</si>
  <si>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</si>
  <si>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</si>
  <si>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</si>
  <si>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</si>
  <si>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</si>
  <si>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</si>
  <si>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</si>
  <si>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</si>
  <si>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</si>
  <si>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</si>
  <si>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</si>
  <si>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</si>
  <si>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</si>
  <si>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</si>
  <si>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</si>
  <si>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</si>
  <si>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</si>
  <si>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</si>
  <si>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</si>
  <si>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</si>
  <si>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</si>
  <si>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</si>
  <si>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</si>
  <si>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</si>
  <si>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</si>
  <si>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</si>
  <si>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</si>
  <si>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</si>
  <si>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</si>
  <si>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</si>
  <si>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</si>
  <si>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</si>
  <si>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</si>
  <si>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</si>
  <si>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</si>
  <si>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</si>
  <si>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</si>
  <si>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</si>
  <si>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</si>
  <si>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</si>
  <si>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</si>
  <si>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</si>
  <si>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</si>
  <si>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</si>
  <si>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</si>
  <si>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</si>
  <si>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</si>
  <si>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</si>
  <si>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</si>
  <si>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</si>
  <si>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</si>
  <si>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</si>
  <si>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</si>
  <si>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</si>
  <si>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</si>
  <si>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</si>
  <si>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</si>
  <si>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</si>
  <si>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</si>
  <si>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</si>
  <si>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</si>
  <si>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</si>
  <si>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</si>
  <si>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</si>
  <si>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</si>
  <si>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</si>
  <si>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</si>
  <si>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</si>
  <si>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</si>
  <si>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</si>
  <si>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</si>
  <si>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</si>
  <si>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</si>
  <si>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</si>
  <si>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</si>
  <si>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</si>
  <si>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</si>
  <si>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</si>
  <si>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</si>
  <si>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</si>
  <si>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</si>
  <si>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</si>
  <si>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</si>
  <si>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</si>
  <si>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</si>
  <si>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</si>
  <si>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</si>
  <si>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</si>
  <si>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</si>
  <si>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</si>
  <si>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</si>
  <si>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</si>
  <si>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</si>
  <si>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</si>
  <si>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</si>
  <si>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</si>
  <si>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</si>
  <si>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</si>
  <si>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</si>
  <si>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</si>
  <si>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</si>
  <si>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</si>
  <si>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</si>
  <si>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</si>
  <si>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</si>
  <si>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</si>
  <si>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</si>
  <si>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</si>
  <si>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</si>
  <si>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</si>
  <si>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</si>
  <si>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</si>
  <si>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</si>
  <si>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</si>
  <si>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</si>
  <si>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</si>
  <si>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</si>
  <si>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</si>
  <si>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</si>
  <si>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</si>
  <si>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</si>
  <si>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</si>
  <si>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</si>
  <si>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</si>
  <si>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</si>
  <si>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</si>
  <si>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</si>
  <si>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</si>
  <si>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</si>
  <si>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</si>
  <si>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</si>
  <si>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</si>
  <si>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</si>
  <si>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</si>
  <si>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</si>
  <si>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</si>
  <si>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</si>
  <si>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</si>
  <si>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</si>
  <si>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</si>
  <si>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</si>
  <si>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</si>
  <si>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</si>
  <si>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</si>
  <si>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</si>
  <si>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</si>
  <si>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</si>
  <si>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</si>
  <si>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</si>
  <si>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</si>
  <si>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</si>
  <si>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</si>
  <si>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</si>
  <si>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</si>
  <si>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</si>
  <si>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</si>
  <si>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</si>
  <si>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</si>
  <si>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</si>
  <si>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</si>
  <si>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</si>
  <si>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</si>
  <si>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</si>
  <si>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</si>
  <si>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</si>
  <si>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</si>
  <si>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</si>
  <si>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</si>
  <si>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</si>
  <si>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</si>
  <si>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</si>
  <si>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</si>
  <si>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</si>
  <si>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</si>
  <si>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</si>
  <si>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</si>
  <si>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</si>
  <si>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</si>
  <si>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</si>
  <si>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</si>
  <si>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</si>
  <si>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</si>
  <si>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</si>
  <si>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</si>
  <si>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</si>
  <si>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</si>
  <si>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</si>
  <si>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</si>
  <si>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</si>
  <si>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</si>
  <si>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</si>
  <si>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</si>
  <si>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</si>
  <si>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</si>
  <si>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</si>
  <si>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</si>
  <si>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</si>
  <si>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</si>
  <si>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</si>
  <si>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</si>
  <si>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</si>
  <si>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</si>
  <si>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</si>
  <si>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</si>
  <si>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</si>
  <si>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</si>
  <si>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</si>
  <si>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</si>
  <si>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</si>
  <si>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</si>
  <si>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</si>
  <si>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</si>
  <si>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</si>
  <si>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</si>
  <si>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</si>
  <si>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</si>
  <si>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</si>
  <si>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</si>
  <si>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</si>
  <si>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</si>
  <si>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</si>
  <si>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</si>
  <si>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</si>
  <si>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</si>
  <si>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</si>
  <si>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</si>
  <si>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</si>
  <si>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</si>
  <si>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</si>
  <si>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</si>
  <si>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</si>
  <si>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</si>
  <si>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</si>
  <si>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</si>
  <si>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</si>
  <si>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</si>
  <si>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</si>
  <si>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</si>
  <si>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</si>
  <si>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</si>
  <si>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</si>
  <si>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</si>
  <si>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</si>
  <si>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</si>
  <si>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</si>
  <si>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</si>
  <si>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</si>
  <si>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</si>
  <si>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</si>
  <si>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</si>
  <si>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</si>
  <si>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</si>
  <si>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</si>
  <si>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</si>
  <si>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</si>
  <si>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</si>
  <si>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</si>
  <si>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</si>
  <si>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</si>
  <si>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</si>
  <si>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</si>
  <si>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</si>
  <si>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</si>
  <si>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</si>
  <si>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</si>
  <si>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</si>
  <si>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</si>
  <si>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</si>
  <si>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</si>
  <si>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</si>
  <si>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</si>
  <si>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</si>
  <si>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</si>
  <si>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</si>
  <si>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</si>
  <si>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</si>
  <si>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</si>
  <si>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</si>
  <si>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</si>
  <si>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</si>
  <si>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</si>
  <si>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</si>
  <si>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</si>
  <si>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</si>
  <si>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</si>
  <si>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</si>
  <si>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</si>
  <si>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</si>
  <si>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</si>
  <si>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</si>
  <si>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</si>
  <si>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</si>
  <si>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</si>
  <si>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</si>
  <si>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</si>
  <si>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</si>
  <si>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</si>
  <si>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</si>
  <si>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</si>
  <si>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</si>
  <si>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</si>
  <si>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</si>
  <si>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</si>
  <si>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</si>
  <si>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</si>
  <si>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</si>
  <si>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</si>
  <si>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</si>
  <si>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</si>
  <si>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</si>
  <si>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</si>
  <si>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</si>
  <si>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</si>
  <si>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</si>
  <si>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</si>
  <si>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</si>
  <si>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</si>
  <si>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</si>
  <si>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</si>
  <si>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</si>
  <si>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</si>
  <si>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</si>
  <si>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</si>
  <si>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</si>
  <si>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</si>
  <si>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</si>
  <si>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</si>
  <si>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</si>
  <si>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</si>
  <si>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</si>
  <si>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</si>
  <si>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</si>
  <si>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</si>
  <si>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</si>
  <si>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</si>
  <si>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</si>
  <si>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</si>
  <si>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</si>
  <si>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</si>
  <si>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</si>
  <si>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</si>
  <si>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</si>
  <si>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</si>
  <si>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</si>
  <si>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</si>
  <si>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</si>
  <si>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</si>
  <si>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</si>
  <si>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</si>
  <si>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</si>
  <si>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</si>
  <si>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</si>
  <si>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</si>
  <si>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</si>
  <si>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</si>
  <si>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</si>
  <si>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</si>
  <si>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</si>
  <si>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</si>
  <si>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</si>
  <si>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</si>
  <si>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</si>
  <si>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</si>
  <si>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</si>
  <si>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</si>
  <si>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</si>
  <si>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</si>
  <si>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</si>
  <si>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</si>
  <si>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</si>
  <si>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</si>
  <si>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</si>
  <si>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</si>
  <si>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</si>
  <si>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</si>
  <si>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</si>
  <si>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</si>
  <si>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</si>
  <si>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</si>
  <si>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</si>
  <si>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</si>
  <si>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</si>
  <si>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</si>
  <si>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</si>
  <si>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</si>
  <si>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</si>
  <si>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</si>
  <si>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</si>
  <si>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</si>
  <si>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</si>
  <si>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</si>
  <si>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</si>
  <si>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</si>
  <si>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</si>
  <si>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</si>
  <si>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</si>
  <si>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</si>
  <si>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</si>
  <si>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</si>
  <si>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</si>
  <si>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</si>
  <si>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</si>
  <si>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</si>
  <si>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</si>
  <si>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</si>
  <si>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</si>
  <si>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</si>
  <si>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</si>
  <si>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</si>
  <si>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</si>
  <si>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</si>
  <si>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</si>
  <si>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</si>
  <si>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</si>
  <si>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</si>
  <si>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</si>
  <si>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</si>
  <si>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</si>
  <si>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</si>
  <si>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</si>
  <si>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</si>
  <si>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</si>
  <si>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</si>
  <si>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</si>
  <si>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</si>
  <si>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</si>
  <si>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</si>
  <si>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</si>
  <si>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</si>
  <si>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</si>
  <si>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</si>
  <si>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</si>
  <si>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</si>
  <si>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</si>
  <si>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</si>
  <si>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</si>
  <si>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</si>
  <si>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</si>
  <si>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</si>
  <si>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</si>
  <si>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</si>
  <si>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</si>
  <si>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</si>
  <si>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</si>
  <si>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</si>
  <si>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</si>
  <si>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</si>
  <si>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</si>
  <si>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</si>
  <si>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</si>
  <si>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</si>
  <si>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</si>
  <si>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</si>
  <si>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</si>
  <si>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</si>
  <si>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</si>
  <si>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</si>
  <si>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</si>
  <si>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</si>
  <si>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</si>
  <si>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</si>
  <si>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</si>
  <si>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</si>
  <si>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</si>
  <si>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</si>
  <si>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</si>
  <si>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</si>
  <si>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</si>
  <si>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</si>
  <si>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</si>
  <si>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</si>
  <si>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</si>
  <si>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</si>
  <si>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</si>
  <si>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</si>
  <si>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</si>
  <si>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</si>
  <si>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</si>
  <si>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</si>
  <si>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</si>
  <si>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</si>
  <si>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</si>
  <si>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</si>
  <si>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</si>
  <si>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</si>
  <si>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</si>
  <si>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</si>
  <si>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</si>
  <si>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</si>
  <si>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</si>
  <si>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</si>
  <si>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</si>
  <si>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</si>
  <si>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</si>
  <si>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</si>
  <si>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</si>
  <si>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</si>
  <si>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</si>
  <si>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</si>
  <si>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</si>
  <si>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</si>
  <si>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</si>
  <si>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</si>
  <si>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</si>
  <si>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</si>
  <si>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</si>
  <si>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</si>
  <si>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</si>
  <si>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</si>
  <si>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</si>
  <si>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</si>
  <si>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</si>
  <si>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</si>
  <si>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</si>
  <si>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</si>
  <si>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</si>
  <si>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</si>
  <si>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</si>
  <si>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</si>
  <si>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</si>
  <si>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</si>
  <si>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</si>
  <si>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</si>
  <si>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</si>
  <si>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</si>
  <si>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</si>
  <si>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</si>
  <si>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</si>
  <si>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</si>
  <si>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</si>
  <si>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</si>
  <si>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</si>
  <si>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</si>
  <si>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</si>
  <si>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</si>
  <si>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</si>
  <si>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</si>
  <si>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</si>
  <si>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</si>
  <si>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</si>
  <si>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</si>
  <si>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</si>
  <si>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</si>
  <si>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</si>
  <si>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</si>
  <si>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</si>
  <si>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</si>
  <si>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</si>
  <si>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</si>
  <si>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</si>
  <si>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</si>
  <si>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</si>
  <si>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</si>
  <si>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</si>
  <si>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</si>
  <si>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</si>
  <si>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</si>
  <si>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</si>
  <si>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</si>
  <si>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</si>
  <si>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</si>
  <si>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</si>
  <si>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</si>
  <si>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</si>
  <si>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</si>
  <si>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</si>
  <si>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</si>
  <si>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</si>
  <si>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</si>
  <si>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</si>
  <si>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</si>
  <si>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</si>
  <si>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</si>
  <si>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</si>
  <si>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</si>
  <si>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</si>
  <si>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</si>
  <si>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</si>
  <si>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</si>
  <si>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</si>
  <si>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</si>
  <si>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</si>
  <si>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</si>
  <si>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</si>
  <si>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</si>
  <si>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</si>
  <si>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</si>
  <si>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</si>
  <si>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</si>
  <si>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</si>
  <si>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</si>
  <si>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</si>
  <si>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</si>
  <si>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</si>
  <si>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</si>
  <si>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</si>
  <si>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</si>
  <si>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</si>
  <si>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</si>
  <si>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</si>
  <si>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</si>
  <si>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</si>
  <si>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</si>
  <si>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</si>
  <si>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</si>
  <si>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</si>
  <si>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</si>
  <si>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</si>
  <si>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</si>
  <si>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</si>
  <si>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</si>
  <si>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</si>
  <si>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</si>
  <si>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</si>
  <si>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</si>
  <si>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</si>
  <si>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</si>
  <si>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</si>
  <si>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</si>
  <si>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</si>
  <si>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</si>
  <si>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</si>
  <si>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</si>
  <si>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</si>
  <si>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</si>
  <si>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</si>
  <si>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</si>
  <si>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</si>
  <si>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</si>
  <si>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</si>
  <si>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</si>
  <si>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</si>
  <si>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</si>
  <si>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</si>
  <si>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</si>
  <si>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</si>
  <si>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</si>
  <si>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</si>
  <si>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</si>
  <si>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</si>
  <si>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</si>
  <si>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</si>
  <si>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</si>
  <si>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</si>
  <si>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</si>
  <si>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</si>
  <si>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</si>
  <si>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</si>
  <si>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</si>
  <si>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</si>
  <si>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</si>
  <si>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</si>
  <si>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</si>
  <si>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</si>
  <si>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</si>
  <si>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</si>
  <si>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</si>
  <si>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</si>
  <si>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</si>
  <si>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</si>
  <si>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</si>
  <si>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</si>
  <si>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</si>
  <si>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</si>
  <si>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</si>
  <si>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</si>
  <si>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</si>
  <si>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</si>
  <si>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</si>
  <si>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</si>
  <si>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</si>
  <si>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</si>
  <si>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</si>
  <si>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</si>
  <si>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</si>
  <si>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</si>
  <si>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</si>
  <si>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</si>
  <si>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</si>
  <si>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</si>
  <si>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</si>
  <si>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</si>
  <si>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</si>
  <si>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</si>
  <si>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</si>
  <si>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</si>
  <si>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</si>
  <si>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</si>
  <si>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</si>
  <si>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</si>
  <si>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</si>
  <si>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</si>
  <si>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</si>
  <si>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</si>
  <si>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</si>
  <si>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</si>
  <si>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</si>
  <si>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</si>
  <si>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</si>
  <si>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</si>
  <si>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</si>
  <si>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</si>
  <si>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</si>
  <si>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</si>
  <si>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</si>
  <si>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</si>
  <si>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</si>
  <si>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</si>
  <si>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</si>
  <si>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</si>
  <si>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</si>
  <si>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</si>
  <si>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</si>
  <si>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</si>
  <si>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</si>
  <si>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</si>
  <si>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</si>
  <si>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</si>
  <si>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</si>
  <si>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</si>
  <si>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</si>
  <si>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</si>
  <si>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</si>
  <si>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</si>
  <si>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</si>
  <si>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</si>
  <si>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</si>
  <si>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</si>
  <si>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</si>
  <si>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</si>
  <si>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</si>
  <si>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</si>
  <si>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</si>
  <si>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</si>
  <si>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</si>
  <si>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</si>
  <si>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</si>
  <si>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</si>
  <si>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</si>
  <si>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</si>
  <si>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</si>
  <si>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</si>
  <si>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</si>
  <si>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</si>
  <si>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</si>
  <si>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</si>
  <si>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</si>
  <si>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</si>
  <si>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</si>
  <si>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</si>
  <si>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</si>
  <si>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</si>
  <si>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</si>
  <si>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</si>
  <si>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</si>
  <si>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</si>
  <si>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</si>
  <si>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</si>
  <si>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</si>
  <si>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</si>
  <si>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</si>
  <si>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</si>
  <si>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</si>
  <si>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</si>
  <si>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</si>
  <si>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</si>
  <si>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</si>
  <si>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</si>
  <si>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</si>
  <si>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</si>
  <si>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</si>
  <si>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</si>
  <si>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</si>
  <si>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</si>
  <si>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</si>
  <si>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</si>
  <si>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</si>
  <si>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</si>
  <si>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</si>
  <si>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</si>
  <si>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</si>
  <si>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</si>
  <si>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</si>
  <si>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</si>
  <si>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</si>
  <si>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</si>
  <si>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</si>
  <si>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</si>
  <si>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</si>
  <si>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</si>
  <si>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</si>
  <si>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</si>
  <si>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</si>
  <si>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</si>
  <si>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</si>
  <si>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</si>
  <si>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</si>
  <si>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</si>
  <si>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</si>
  <si>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</si>
  <si>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</si>
  <si>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</si>
  <si>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</si>
  <si>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</si>
  <si>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</si>
  <si>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</si>
  <si>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</si>
  <si>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</si>
  <si>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</si>
  <si>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</si>
  <si>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</si>
  <si>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</si>
  <si>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</si>
  <si>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</si>
  <si>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</si>
  <si>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</si>
  <si>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</si>
  <si>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</si>
  <si>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</si>
  <si>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</si>
  <si>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</si>
  <si>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</si>
  <si>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</si>
  <si>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</si>
  <si>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</si>
  <si>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</si>
  <si>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</si>
  <si>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</si>
  <si>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</si>
  <si>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</si>
  <si>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</si>
  <si>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</si>
  <si>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</si>
  <si>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</si>
  <si>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</si>
  <si>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</si>
  <si>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</si>
  <si>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</si>
  <si>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</si>
  <si>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</si>
  <si>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</si>
  <si>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</si>
  <si>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</si>
  <si>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</si>
  <si>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</si>
  <si>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</si>
  <si>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</si>
  <si>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</si>
  <si>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</si>
  <si>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</si>
  <si>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</si>
  <si>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</si>
  <si>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</si>
  <si>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</si>
  <si>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</si>
  <si>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</si>
  <si>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</si>
  <si>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</si>
  <si>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</si>
  <si>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</si>
  <si>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</si>
  <si>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</si>
  <si>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</si>
  <si>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</si>
  <si>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</si>
  <si>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</si>
  <si>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</si>
  <si>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</si>
  <si>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</si>
  <si>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</si>
  <si>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</si>
  <si>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</si>
  <si>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</si>
  <si>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</si>
  <si>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</si>
  <si>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</si>
  <si>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</si>
  <si>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</si>
  <si>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</si>
  <si>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</si>
  <si>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</si>
  <si>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</si>
  <si>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</si>
  <si>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</si>
  <si>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</si>
  <si>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</si>
  <si>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</si>
  <si>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</si>
  <si>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</si>
  <si>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</si>
  <si>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</si>
  <si>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</si>
  <si>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</si>
  <si>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</si>
  <si>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</si>
  <si>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</si>
  <si>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</si>
  <si>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</si>
  <si>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</si>
  <si>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</si>
  <si>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</si>
  <si>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</si>
  <si>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</si>
  <si>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</si>
  <si>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</si>
  <si>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</si>
  <si>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</si>
  <si>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</si>
  <si>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</si>
  <si>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</si>
  <si>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</si>
  <si>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</si>
  <si>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</si>
  <si>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</si>
  <si>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</si>
  <si>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</si>
  <si>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</si>
  <si>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</si>
  <si>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</si>
  <si>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</si>
  <si>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</si>
  <si>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</si>
  <si>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</si>
  <si>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</si>
  <si>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</si>
  <si>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</si>
  <si>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</si>
  <si>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</si>
  <si>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</si>
  <si>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</si>
  <si>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</si>
  <si>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</si>
  <si>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</si>
  <si>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</si>
  <si>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</si>
  <si>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</si>
  <si>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</si>
  <si>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</si>
  <si>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</si>
  <si>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</si>
  <si>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</si>
  <si>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</si>
  <si>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</si>
  <si>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</si>
  <si>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</si>
  <si>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</si>
  <si>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</si>
  <si>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</si>
  <si>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</si>
  <si>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</si>
  <si>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</si>
  <si>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</si>
  <si>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</si>
  <si>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</si>
  <si>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</si>
  <si>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</si>
  <si>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</si>
  <si>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</si>
  <si>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</si>
  <si>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</si>
  <si>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</si>
  <si>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</si>
  <si>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</si>
  <si>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</si>
  <si>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</si>
  <si>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</si>
  <si>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</si>
  <si>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</si>
  <si>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</si>
  <si>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</si>
  <si>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</si>
  <si>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</si>
  <si>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</si>
  <si>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</si>
  <si>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</si>
  <si>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</si>
  <si>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</si>
  <si>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</si>
  <si>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</si>
  <si>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</si>
  <si>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</si>
  <si>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</si>
  <si>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</si>
  <si>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</si>
  <si>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</si>
  <si>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</si>
  <si>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</si>
  <si>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</si>
  <si>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</si>
  <si>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</si>
  <si>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</si>
  <si>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</si>
  <si>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</si>
  <si>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</si>
  <si>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</si>
  <si>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</si>
  <si>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</si>
  <si>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</si>
  <si>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</si>
  <si>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</si>
  <si>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</si>
  <si>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</si>
  <si>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</si>
  <si>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</si>
  <si>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</si>
  <si>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</si>
  <si>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</si>
  <si>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</si>
  <si>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</si>
  <si>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</si>
  <si>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</si>
  <si>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</si>
  <si>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</si>
  <si>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</si>
  <si>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</si>
  <si>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</si>
  <si>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</si>
  <si>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</si>
  <si>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</si>
  <si>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</si>
  <si>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</si>
  <si>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</si>
  <si>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</si>
  <si>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</si>
  <si>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</si>
  <si>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</si>
  <si>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</si>
  <si>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</si>
  <si>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</si>
  <si>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</si>
  <si>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</si>
  <si>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</si>
  <si>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</si>
  <si>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</si>
  <si>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</si>
  <si>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</si>
  <si>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</si>
  <si>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</si>
  <si>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</si>
  <si>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</si>
  <si>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</si>
  <si>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</si>
  <si>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</si>
  <si>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</si>
  <si>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</si>
  <si>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</si>
  <si>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</si>
  <si>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</si>
  <si>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</si>
  <si>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</si>
  <si>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</si>
  <si>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</si>
  <si>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</si>
  <si>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</si>
  <si>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</si>
  <si>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</si>
  <si>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</si>
  <si>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</si>
  <si>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</si>
  <si>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</si>
  <si>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</si>
  <si>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</si>
  <si>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</si>
  <si>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</si>
  <si>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</si>
  <si>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</si>
  <si>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</si>
  <si>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</si>
  <si>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</si>
  <si>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</si>
  <si>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</si>
  <si>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</si>
  <si>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</si>
  <si>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</si>
  <si>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</si>
  <si>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</si>
  <si>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</si>
  <si>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</si>
  <si>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</si>
  <si>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</si>
  <si>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</si>
  <si>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</si>
  <si>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</si>
  <si>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</si>
  <si>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</si>
  <si>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</si>
  <si>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</si>
  <si>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</si>
  <si>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</si>
  <si>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</si>
  <si>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</si>
  <si>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</si>
  <si>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</si>
  <si>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</si>
  <si>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</si>
  <si>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</si>
  <si>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</si>
  <si>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</si>
  <si>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</si>
  <si>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</si>
  <si>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</si>
  <si>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</si>
  <si>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</si>
  <si>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</si>
  <si>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</si>
  <si>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</si>
  <si>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</si>
  <si>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</si>
  <si>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</si>
  <si>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</si>
  <si>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</si>
  <si>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</si>
  <si>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</si>
  <si>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</si>
  <si>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</si>
  <si>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</si>
  <si>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</si>
  <si>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</si>
  <si>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</si>
  <si>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</si>
  <si>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</si>
  <si>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</si>
  <si>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</si>
  <si>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</si>
  <si>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</si>
  <si>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</si>
  <si>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</si>
  <si>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</si>
  <si>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</si>
  <si>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</si>
  <si>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</si>
  <si>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</si>
  <si>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</si>
  <si>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</si>
  <si>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</si>
  <si>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</si>
  <si>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</si>
  <si>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</si>
  <si>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</si>
  <si>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</si>
  <si>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</si>
  <si>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</si>
  <si>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</si>
  <si>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</si>
  <si>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</si>
  <si>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</si>
  <si>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</si>
  <si>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</si>
  <si>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</si>
  <si>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</si>
  <si>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</si>
  <si>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</si>
  <si>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</si>
  <si>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</si>
  <si>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</si>
  <si>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</si>
  <si>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</si>
  <si>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</si>
  <si>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</si>
  <si>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</si>
  <si>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</si>
  <si>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</si>
  <si>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</si>
  <si>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</si>
  <si>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</si>
  <si>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</si>
  <si>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</si>
  <si>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</si>
  <si>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</si>
  <si>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</si>
  <si>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</si>
  <si>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</si>
  <si>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</si>
  <si>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</si>
  <si>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</si>
  <si>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</si>
  <si>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</si>
  <si>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</si>
  <si>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</si>
  <si>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</si>
  <si>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</si>
  <si>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</si>
  <si>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</si>
  <si>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</si>
  <si>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</si>
  <si>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</si>
  <si>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</si>
  <si>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</si>
  <si>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</si>
  <si>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</si>
  <si>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</si>
  <si>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</si>
  <si>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</si>
  <si>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</si>
  <si>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</si>
  <si>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</si>
  <si>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</si>
  <si>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</si>
  <si>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</si>
  <si>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</si>
  <si>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</si>
  <si>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</si>
  <si>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</si>
  <si>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</si>
  <si>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</si>
  <si>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</si>
  <si>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</si>
  <si>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</si>
  <si>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</si>
  <si>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</si>
  <si>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</si>
  <si>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</si>
  <si>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</si>
  <si>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</si>
  <si>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</si>
  <si>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</si>
  <si>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</si>
  <si>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</si>
  <si>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</si>
  <si>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</si>
  <si>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</si>
  <si>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</si>
  <si>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</si>
  <si>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</si>
  <si>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</si>
  <si>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</si>
  <si>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</si>
  <si>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</si>
  <si>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</si>
  <si>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</si>
  <si>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</si>
  <si>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</si>
  <si>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</si>
  <si>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</si>
  <si>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</si>
  <si>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</si>
  <si>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</si>
  <si>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</si>
  <si>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</si>
  <si>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</si>
  <si>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</si>
  <si>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</si>
  <si>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</si>
  <si>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</si>
  <si>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</si>
  <si>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</si>
  <si>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</si>
  <si>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</si>
  <si>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</si>
  <si>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</si>
  <si>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</si>
  <si>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</si>
  <si>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</si>
  <si>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</si>
  <si>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</si>
  <si>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</si>
  <si>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</si>
  <si>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</si>
  <si>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</si>
  <si>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</si>
  <si>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</si>
  <si>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</si>
  <si>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</si>
  <si>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</si>
  <si>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</si>
  <si>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</si>
  <si>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</si>
  <si>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</si>
  <si>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</si>
  <si>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</si>
  <si>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</si>
  <si>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</si>
  <si>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</si>
  <si>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</si>
  <si>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</si>
  <si>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</si>
  <si>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</si>
  <si>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</si>
  <si>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</si>
  <si>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</si>
  <si>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</si>
  <si>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</si>
  <si>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</si>
  <si>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</si>
  <si>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</si>
  <si>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</si>
  <si>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</si>
  <si>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</si>
  <si>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</si>
  <si>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</si>
  <si>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</si>
  <si>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</si>
  <si>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</si>
  <si>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</si>
  <si>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</si>
  <si>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</si>
  <si>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</si>
  <si>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</si>
  <si>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</si>
  <si>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</si>
  <si>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</si>
  <si>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</si>
  <si>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</si>
  <si>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</si>
  <si>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</si>
  <si>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</si>
  <si>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</si>
  <si>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</si>
  <si>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</si>
  <si>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</si>
  <si>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</si>
  <si>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</si>
  <si>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</si>
  <si>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</si>
  <si>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</si>
  <si>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</si>
  <si>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</si>
  <si>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</si>
  <si>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</si>
  <si>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</si>
  <si>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</si>
  <si>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</si>
  <si>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</si>
  <si>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</si>
  <si>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</si>
  <si>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</si>
  <si>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</si>
  <si>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</si>
  <si>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</si>
  <si>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</si>
  <si>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</si>
  <si>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</si>
  <si>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</si>
  <si>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</si>
  <si>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</si>
  <si>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</si>
  <si>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</si>
  <si>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</si>
  <si>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</si>
  <si>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</si>
  <si>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</si>
  <si>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</si>
  <si>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</si>
  <si>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</si>
  <si>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</si>
  <si>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</si>
  <si>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</si>
  <si>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</si>
  <si>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</si>
  <si>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</si>
  <si>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</si>
  <si>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</si>
  <si>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</si>
  <si>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</si>
  <si>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</si>
  <si>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</si>
  <si>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</si>
  <si>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</si>
  <si>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</si>
  <si>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</si>
  <si>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</si>
  <si>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</si>
  <si>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</si>
  <si>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</si>
  <si>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</si>
  <si>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</si>
  <si>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</si>
  <si>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</si>
  <si>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</si>
  <si>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</si>
  <si>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</si>
  <si>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</si>
  <si>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</si>
  <si>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</si>
  <si>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</si>
  <si>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</si>
  <si>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</si>
  <si>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</si>
  <si>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</si>
  <si>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</si>
  <si>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</si>
  <si>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</si>
  <si>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</si>
  <si>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</si>
  <si>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</si>
  <si>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</si>
  <si>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</si>
  <si>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</si>
  <si>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</si>
  <si>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</si>
  <si>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</si>
  <si>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</si>
  <si>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</si>
  <si>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</si>
  <si>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</si>
  <si>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</si>
  <si>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</si>
  <si>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</si>
  <si>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</si>
  <si>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</si>
  <si>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</si>
  <si>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</si>
  <si>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</si>
  <si>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</si>
  <si>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</si>
  <si>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</si>
  <si>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</si>
  <si>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</si>
  <si>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</si>
  <si>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</si>
  <si>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</si>
  <si>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</si>
  <si>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</si>
  <si>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</si>
  <si>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</si>
  <si>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</si>
  <si>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</si>
  <si>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</si>
  <si>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</si>
  <si>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</si>
  <si>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</si>
  <si>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</si>
  <si>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</si>
  <si>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</si>
  <si>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</si>
  <si>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</si>
  <si>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</si>
  <si>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</si>
  <si>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</si>
  <si>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</si>
  <si>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</si>
  <si>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</si>
  <si>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</si>
  <si>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</si>
  <si>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</si>
  <si>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</si>
  <si>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</si>
  <si>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</si>
  <si>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</si>
  <si>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</si>
  <si>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</si>
  <si>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</si>
  <si>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</si>
  <si>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</si>
  <si>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</si>
  <si>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</si>
  <si>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</si>
  <si>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</si>
  <si>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</si>
  <si>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</si>
  <si>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</si>
  <si>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</si>
  <si>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</si>
  <si>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</si>
  <si>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</si>
  <si>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</si>
  <si>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</si>
  <si>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</si>
  <si>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</si>
  <si>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</si>
  <si>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</si>
  <si>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</si>
  <si>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</si>
  <si>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</si>
  <si>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</si>
  <si>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</si>
  <si>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</si>
  <si>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</si>
  <si>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</si>
  <si>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</si>
  <si>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</si>
  <si>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</si>
  <si>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</si>
  <si>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</si>
  <si>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</si>
  <si>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</si>
  <si>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</si>
  <si>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</si>
  <si>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</si>
  <si>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</si>
  <si>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</si>
  <si>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</si>
  <si>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</si>
  <si>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</si>
  <si>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</si>
  <si>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</si>
  <si>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</si>
  <si>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</si>
  <si>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</si>
  <si>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</si>
  <si>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</si>
  <si>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</si>
  <si>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</si>
  <si>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</si>
  <si>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</si>
  <si>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</si>
  <si>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</si>
  <si>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</si>
  <si>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</si>
  <si>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</si>
  <si>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</si>
  <si>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</si>
  <si>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</si>
  <si>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</si>
  <si>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</si>
  <si>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</si>
  <si>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</si>
  <si>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</si>
  <si>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</si>
  <si>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</si>
  <si>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</si>
  <si>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</si>
  <si>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</si>
  <si>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</si>
  <si>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</si>
  <si>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</si>
  <si>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</si>
  <si>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</si>
  <si>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</si>
  <si>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</si>
  <si>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</si>
  <si>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</si>
  <si>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</si>
  <si>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</si>
  <si>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</si>
  <si>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</si>
  <si>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</si>
  <si>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</si>
  <si>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</si>
  <si>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</si>
  <si>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</si>
  <si>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</si>
  <si>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</si>
  <si>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</si>
  <si>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</si>
  <si>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</si>
  <si>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</si>
  <si>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</si>
  <si>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</si>
  <si>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</si>
  <si>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</si>
  <si>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</si>
  <si>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</si>
  <si>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</si>
  <si>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</si>
  <si>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</si>
  <si>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</si>
  <si>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</si>
  <si>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</si>
  <si>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</si>
  <si>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</si>
  <si>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</si>
  <si>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</si>
  <si>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</si>
  <si>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</si>
  <si>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</si>
  <si>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</si>
  <si>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</si>
  <si>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</si>
  <si>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</si>
  <si>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</si>
  <si>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</si>
  <si>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</si>
  <si>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</si>
  <si>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</si>
  <si>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</si>
  <si>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</si>
  <si>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</si>
  <si>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</si>
  <si>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</si>
  <si>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</si>
  <si>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</si>
  <si>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</si>
  <si>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</si>
  <si>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</si>
  <si>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</si>
  <si>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</si>
  <si>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</si>
  <si>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</si>
  <si>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</si>
  <si>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</si>
  <si>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</si>
  <si>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</si>
  <si>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</si>
  <si>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</si>
  <si>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</si>
  <si>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</si>
  <si>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</si>
  <si>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</si>
  <si>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</si>
  <si>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</si>
  <si>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</si>
  <si>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</si>
  <si>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</si>
  <si>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</si>
  <si>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</si>
  <si>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</si>
  <si>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</si>
  <si>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</si>
  <si>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</si>
  <si>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</si>
  <si>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</si>
  <si>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</si>
  <si>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</si>
  <si>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</si>
  <si>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</si>
  <si>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</si>
  <si>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</si>
  <si>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</si>
  <si>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</si>
  <si>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</si>
  <si>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</si>
  <si>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</si>
  <si>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</si>
  <si>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</si>
  <si>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</si>
  <si>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</si>
  <si>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</si>
  <si>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</si>
  <si>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</si>
  <si>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</si>
  <si>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</si>
  <si>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</si>
  <si>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</si>
  <si>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</si>
  <si>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</si>
  <si>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</si>
  <si>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</si>
  <si>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</si>
  <si>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</si>
  <si>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</si>
  <si>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</si>
  <si>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</si>
  <si>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</si>
  <si>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</si>
  <si>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</si>
  <si>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</si>
  <si>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</si>
  <si>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</si>
  <si>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</si>
  <si>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</si>
  <si>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</si>
  <si>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</si>
  <si>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</si>
  <si>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</si>
  <si>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</si>
  <si>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</si>
  <si>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</si>
  <si>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</si>
  <si>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</si>
  <si>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</si>
  <si>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</si>
  <si>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</si>
  <si>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</si>
  <si>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</si>
  <si>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</si>
  <si>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</si>
  <si>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</si>
  <si>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</si>
  <si>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</si>
  <si>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</si>
  <si>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</si>
  <si>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</si>
  <si>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</si>
  <si>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</si>
  <si>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</si>
  <si>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</si>
  <si>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</si>
  <si>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</si>
  <si>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</si>
  <si>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</si>
  <si>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</si>
  <si>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</si>
  <si>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</si>
  <si>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</si>
  <si>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</si>
  <si>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</si>
  <si>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</si>
  <si>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</si>
  <si>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</si>
  <si>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</si>
  <si>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</si>
  <si>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</si>
  <si>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</si>
  <si>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</si>
  <si>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</si>
  <si>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</si>
  <si>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</si>
  <si>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</si>
  <si>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</si>
  <si>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</si>
  <si>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</si>
  <si>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</si>
  <si>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</si>
  <si>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</si>
  <si>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</si>
  <si>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</si>
  <si>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</si>
  <si>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</si>
  <si>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</si>
  <si>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</si>
  <si>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</si>
  <si>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</si>
  <si>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</si>
  <si>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</si>
  <si>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</si>
  <si>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</si>
  <si>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</si>
  <si>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</si>
  <si>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</si>
  <si>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</si>
  <si>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</si>
  <si>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</si>
  <si>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</si>
  <si>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</si>
  <si>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</si>
  <si>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</si>
  <si>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</si>
  <si>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</si>
  <si>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</si>
  <si>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</si>
  <si>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</si>
  <si>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</si>
  <si>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</si>
  <si>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</si>
  <si>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</si>
  <si>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</si>
  <si>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</si>
  <si>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</si>
  <si>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</si>
  <si>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</si>
  <si>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</si>
  <si>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</si>
  <si>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</si>
  <si>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</si>
  <si>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</si>
  <si>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</si>
  <si>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</si>
  <si>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</si>
  <si>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</si>
  <si>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</si>
  <si>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</si>
  <si>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</si>
  <si>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</si>
  <si>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</si>
  <si>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</si>
  <si>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</si>
  <si>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</si>
  <si>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</si>
  <si>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</si>
  <si>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</si>
  <si>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</si>
  <si>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</si>
  <si>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</si>
  <si>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</si>
  <si>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</si>
  <si>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</si>
  <si>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</si>
  <si>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</si>
  <si>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</si>
  <si>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</si>
  <si>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</si>
  <si>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</si>
  <si>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</si>
  <si>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</si>
  <si>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</si>
  <si>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</si>
  <si>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</si>
  <si>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</si>
  <si>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</si>
  <si>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</si>
  <si>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</si>
  <si>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</si>
  <si>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</si>
  <si>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</si>
  <si>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</si>
  <si>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</si>
  <si>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</si>
  <si>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</si>
  <si>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</si>
  <si>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</si>
  <si>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</si>
  <si>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</si>
  <si>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</si>
  <si>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</si>
  <si>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</si>
  <si>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</si>
  <si>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</si>
  <si>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</si>
  <si>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</si>
  <si>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</si>
  <si>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</si>
  <si>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</si>
  <si>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</si>
  <si>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</si>
  <si>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</si>
  <si>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</si>
  <si>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</si>
  <si>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</si>
  <si>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</si>
  <si>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</si>
  <si>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</si>
  <si>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</si>
  <si>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</si>
  <si>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</si>
  <si>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</si>
  <si>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</si>
  <si>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</si>
  <si>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</si>
  <si>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</si>
  <si>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</si>
  <si>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</si>
  <si>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</si>
  <si>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</si>
  <si>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</si>
  <si>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</si>
  <si>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</si>
  <si>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</si>
  <si>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</si>
  <si>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</si>
  <si>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</si>
  <si>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</si>
  <si>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</si>
  <si>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</si>
  <si>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</si>
  <si>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</si>
  <si>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</si>
  <si>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</si>
  <si>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</si>
  <si>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</si>
  <si>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</si>
  <si>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</si>
  <si>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</si>
  <si>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</si>
  <si>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</si>
  <si>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</si>
  <si>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</si>
  <si>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</si>
  <si>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</si>
  <si>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</si>
  <si>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</si>
  <si>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</si>
  <si>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</si>
  <si>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</si>
  <si>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</si>
  <si>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</si>
  <si>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</si>
  <si>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</si>
  <si>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</si>
  <si>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</si>
  <si>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</si>
  <si>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</si>
  <si>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</si>
  <si>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</si>
  <si>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</si>
  <si>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</si>
  <si>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</si>
  <si>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</si>
  <si>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</si>
  <si>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</si>
  <si>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</si>
  <si>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</si>
  <si>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</si>
  <si>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</si>
  <si>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</si>
  <si>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</si>
  <si>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</si>
  <si>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</si>
  <si>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</si>
  <si>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</si>
  <si>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</si>
  <si>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</si>
  <si>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</si>
  <si>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</si>
  <si>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</si>
  <si>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</si>
  <si>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</si>
  <si>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</si>
  <si>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</si>
  <si>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</si>
  <si>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</si>
  <si>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</si>
  <si>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</si>
  <si>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</si>
  <si>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</si>
  <si>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</si>
  <si>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</si>
  <si>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</si>
  <si>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</si>
  <si>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</si>
  <si>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</si>
  <si>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</si>
  <si>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</si>
  <si>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</si>
  <si>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</si>
  <si>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</si>
  <si>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</si>
  <si>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</si>
  <si>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</si>
  <si>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</si>
  <si>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</si>
  <si>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</si>
  <si>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</si>
  <si>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</si>
  <si>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</si>
  <si>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</si>
  <si>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</si>
  <si>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</si>
  <si>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</si>
  <si>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</si>
  <si>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</si>
  <si>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</si>
  <si>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</si>
  <si>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</si>
  <si>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</si>
  <si>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</si>
  <si>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</si>
  <si>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</si>
  <si>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</si>
  <si>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</si>
  <si>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</si>
  <si>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</si>
  <si>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</si>
  <si>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</si>
  <si>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</si>
  <si>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</si>
  <si>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</si>
  <si>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</si>
  <si>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</si>
  <si>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</si>
  <si>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</si>
  <si>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</si>
  <si>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</si>
  <si>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</si>
  <si>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</si>
  <si>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</si>
  <si>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</si>
  <si>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</si>
  <si>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</si>
  <si>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</si>
  <si>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</si>
  <si>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</si>
  <si>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</si>
  <si>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</si>
  <si>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</si>
  <si>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</si>
  <si>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</si>
  <si>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</si>
  <si>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</si>
  <si>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</si>
  <si>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</si>
  <si>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</si>
  <si>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</si>
  <si>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</si>
  <si>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</si>
  <si>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</si>
  <si>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</si>
  <si>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</si>
  <si>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</si>
  <si>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</si>
  <si>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</si>
  <si>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</si>
  <si>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</si>
  <si>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</si>
  <si>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</si>
  <si>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</si>
  <si>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</si>
  <si>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</si>
  <si>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</si>
  <si>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</si>
  <si>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</si>
  <si>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</si>
  <si>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</si>
  <si>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</si>
  <si>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</si>
  <si>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</si>
  <si>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</si>
  <si>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</si>
  <si>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</si>
  <si>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</si>
  <si>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</si>
  <si>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</si>
  <si>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</si>
  <si>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</si>
  <si>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</si>
  <si>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</si>
  <si>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</si>
  <si>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</si>
  <si>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</si>
  <si>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</si>
  <si>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</si>
  <si>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</si>
  <si>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</si>
  <si>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</si>
  <si>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</si>
  <si>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</si>
  <si>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</si>
  <si>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</si>
  <si>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</si>
  <si>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</si>
  <si>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</si>
  <si>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</si>
  <si>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</si>
  <si>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</si>
  <si>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</si>
  <si>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</si>
  <si>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</si>
  <si>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</si>
  <si>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</si>
  <si>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</si>
  <si>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</si>
  <si>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</si>
  <si>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</si>
  <si>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</si>
  <si>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</si>
  <si>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</si>
  <si>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</si>
  <si>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</si>
  <si>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</si>
  <si>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</si>
  <si>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</si>
  <si>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</si>
  <si>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</si>
  <si>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</si>
  <si>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</si>
  <si>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</si>
  <si>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</si>
  <si>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</si>
  <si>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</si>
  <si>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</si>
  <si>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</si>
  <si>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</si>
  <si>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</si>
  <si>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</si>
  <si>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</si>
  <si>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</si>
  <si>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</si>
  <si>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</si>
  <si>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</si>
  <si>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</si>
  <si>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</si>
  <si>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</si>
  <si>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</si>
  <si>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</si>
  <si>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</si>
  <si>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</si>
  <si>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</si>
  <si>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</si>
  <si>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</si>
  <si>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</si>
  <si>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</si>
  <si>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</si>
  <si>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</si>
  <si>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</si>
  <si>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</si>
  <si>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</si>
  <si>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</si>
  <si>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</si>
  <si>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</si>
  <si>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</si>
  <si>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</si>
  <si>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</si>
  <si>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</si>
  <si>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</si>
  <si>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</si>
  <si>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</si>
  <si>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</si>
  <si>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</si>
  <si>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</si>
  <si>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</si>
  <si>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</si>
  <si>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</si>
  <si>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</si>
  <si>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</si>
  <si>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</si>
  <si>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</si>
  <si>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</si>
  <si>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</si>
  <si>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</si>
  <si>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</si>
  <si>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</si>
  <si>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</si>
  <si>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</si>
  <si>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</si>
  <si>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</si>
  <si>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</si>
  <si>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</si>
  <si>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</si>
  <si>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</si>
  <si>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</si>
  <si>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</si>
  <si>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</si>
  <si>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</si>
  <si>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</si>
  <si>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</si>
  <si>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</si>
  <si>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</si>
  <si>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</si>
  <si>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</si>
  <si>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</si>
  <si>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</si>
  <si>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</si>
  <si>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</si>
  <si>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</si>
  <si>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</si>
  <si>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</si>
  <si>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</si>
  <si>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</si>
  <si>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</si>
  <si>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</si>
  <si>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</si>
  <si>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</si>
  <si>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</si>
  <si>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</si>
  <si>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</si>
  <si>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</si>
  <si>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</si>
  <si>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</si>
  <si>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</si>
  <si>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</si>
  <si>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</si>
  <si>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</si>
  <si>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</si>
  <si>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</si>
  <si>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</si>
  <si>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</si>
  <si>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</si>
  <si>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</si>
  <si>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</si>
  <si>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</si>
  <si>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</si>
  <si>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</si>
  <si>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</si>
  <si>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</si>
  <si>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</si>
  <si>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</si>
  <si>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</si>
  <si>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</si>
  <si>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</si>
  <si>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</si>
  <si>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</si>
  <si>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</si>
  <si>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</si>
  <si>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</si>
  <si>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</si>
  <si>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</si>
  <si>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</si>
  <si>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</si>
  <si>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</si>
  <si>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</si>
  <si>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</si>
  <si>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</si>
  <si>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</si>
  <si>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</si>
  <si>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</si>
  <si>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</si>
  <si>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</si>
  <si>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</si>
  <si>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</si>
  <si>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</si>
  <si>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</si>
  <si>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</si>
  <si>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</si>
  <si>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</si>
  <si>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</si>
  <si>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</si>
  <si>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</si>
  <si>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</si>
  <si>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</si>
  <si>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</si>
  <si>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</si>
  <si>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</si>
  <si>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</si>
  <si>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</si>
  <si>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</si>
  <si>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</si>
  <si>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</si>
  <si>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</si>
  <si>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</si>
  <si>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</si>
  <si>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</si>
  <si>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</si>
  <si>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</si>
  <si>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</si>
  <si>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</si>
  <si>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</si>
  <si>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</si>
  <si>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</si>
  <si>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</si>
  <si>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</si>
  <si>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</si>
  <si>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</si>
  <si>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</si>
  <si>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</si>
  <si>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</si>
  <si>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</si>
  <si>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</si>
  <si>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</si>
  <si>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</si>
  <si>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</si>
  <si>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</si>
  <si>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</si>
  <si>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</si>
  <si>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</si>
  <si>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</si>
  <si>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</si>
  <si>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</si>
  <si>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</si>
  <si>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</si>
  <si>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</si>
  <si>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</si>
  <si>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</si>
  <si>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</si>
  <si>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</si>
  <si>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</si>
  <si>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</si>
  <si>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</si>
  <si>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</si>
  <si>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</si>
  <si>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</si>
  <si>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</si>
  <si>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</si>
  <si>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</si>
  <si>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</si>
  <si>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</si>
  <si>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</si>
  <si>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</si>
  <si>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</si>
  <si>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</si>
  <si>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</si>
  <si>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</si>
  <si>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</si>
  <si>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</si>
  <si>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</si>
  <si>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</si>
  <si>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</si>
  <si>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</si>
  <si>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</si>
  <si>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</si>
  <si>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</si>
  <si>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</si>
  <si>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</si>
  <si>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</si>
  <si>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</si>
  <si>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</si>
  <si>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</si>
  <si>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</si>
  <si>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</si>
  <si>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</si>
  <si>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</si>
  <si>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</si>
  <si>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</si>
  <si>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</si>
  <si>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</si>
  <si>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</si>
  <si>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</si>
  <si>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</si>
  <si>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</si>
  <si>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</si>
  <si>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</si>
  <si>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</si>
  <si>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</si>
  <si>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</si>
  <si>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</si>
  <si>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</si>
  <si>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</si>
  <si>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</si>
  <si>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</si>
  <si>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</si>
  <si>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</si>
  <si>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</si>
  <si>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</si>
  <si>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</si>
  <si>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</si>
  <si>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</si>
  <si>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</si>
  <si>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</si>
  <si>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</si>
  <si>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</si>
  <si>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</si>
  <si>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</si>
  <si>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</si>
  <si>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</si>
  <si>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</si>
  <si>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</si>
  <si>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</si>
  <si>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</si>
  <si>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</si>
  <si>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</si>
  <si>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</si>
  <si>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</si>
  <si>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</si>
  <si>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</si>
  <si>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</si>
  <si>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</si>
  <si>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</si>
  <si>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</si>
  <si>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</si>
  <si>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</si>
  <si>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</si>
  <si>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</si>
  <si>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</si>
  <si>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</si>
  <si>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</si>
  <si>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</si>
  <si>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</si>
  <si>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</si>
  <si>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</si>
  <si>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</si>
  <si>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</si>
  <si>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</si>
  <si>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</si>
  <si>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</si>
  <si>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</si>
  <si>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</si>
  <si>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</si>
  <si>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</si>
  <si>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</si>
  <si>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</si>
  <si>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</si>
  <si>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</si>
  <si>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</si>
  <si>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</si>
  <si>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</si>
  <si>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</si>
  <si>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</si>
  <si>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</si>
  <si>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</si>
  <si>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</si>
  <si>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</si>
  <si>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</si>
  <si>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</si>
  <si>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</si>
  <si>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</si>
  <si>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</si>
  <si>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</si>
  <si>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</si>
  <si>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</si>
  <si>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</si>
  <si>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</si>
  <si>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</si>
  <si>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</si>
  <si>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</si>
  <si>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</si>
  <si>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</si>
  <si>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</si>
  <si>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</si>
  <si>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</si>
  <si>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</si>
  <si>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</si>
  <si>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</si>
  <si>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</si>
  <si>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</si>
  <si>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</si>
  <si>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</si>
  <si>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</si>
  <si>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</si>
  <si>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</si>
  <si>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</si>
  <si>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</si>
  <si>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</si>
  <si>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</si>
  <si>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</si>
  <si>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</si>
  <si>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</si>
  <si>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</si>
  <si>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</si>
  <si>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</si>
  <si>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</si>
  <si>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</si>
  <si>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</si>
  <si>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</si>
  <si>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</si>
  <si>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</si>
  <si>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</si>
  <si>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</si>
  <si>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</si>
  <si>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</si>
  <si>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</si>
  <si>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</si>
  <si>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</si>
  <si>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</si>
  <si>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</si>
  <si>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</si>
  <si>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</si>
  <si>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</si>
  <si>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</si>
  <si>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</si>
  <si>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</si>
  <si>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</si>
  <si>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</si>
  <si>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</si>
  <si>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</si>
  <si>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</si>
  <si>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</si>
  <si>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</si>
  <si>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</si>
  <si>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</si>
  <si>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</si>
  <si>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</si>
  <si>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</si>
  <si>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</si>
  <si>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</si>
  <si>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</si>
  <si>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</si>
  <si>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</si>
  <si>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</si>
  <si>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</si>
  <si>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</si>
  <si>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</si>
  <si>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</si>
  <si>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</si>
  <si>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</si>
  <si>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</si>
  <si>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</si>
  <si>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</si>
  <si>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</si>
  <si>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</si>
  <si>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</si>
  <si>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</si>
  <si>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</si>
  <si>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</si>
  <si>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</si>
  <si>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</si>
  <si>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</si>
  <si>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</si>
  <si>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</si>
  <si>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</si>
  <si>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</si>
  <si>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</si>
  <si>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</si>
  <si>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</si>
  <si>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</si>
  <si>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</si>
  <si>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</si>
  <si>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</si>
  <si>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</si>
  <si>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</si>
  <si>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</si>
  <si>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</si>
  <si>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</si>
  <si>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</si>
  <si>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</si>
  <si>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</si>
  <si>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</si>
  <si>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</si>
  <si>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</si>
  <si>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</si>
  <si>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</si>
  <si>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</si>
  <si>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</si>
  <si>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</si>
  <si>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</si>
  <si>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</si>
  <si>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</si>
  <si>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</si>
  <si>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</si>
  <si>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</si>
  <si>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</si>
  <si>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</si>
  <si>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</si>
  <si>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</si>
  <si>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</si>
  <si>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</si>
  <si>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</si>
  <si>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</si>
  <si>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</si>
  <si>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</si>
  <si>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</si>
  <si>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</si>
  <si>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</si>
  <si>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</si>
  <si>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</si>
  <si>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</si>
  <si>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</si>
  <si>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</si>
  <si>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</si>
  <si>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</si>
  <si>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</si>
  <si>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</si>
  <si>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</si>
  <si>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</si>
  <si>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</si>
  <si>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</si>
  <si>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</si>
  <si>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</si>
  <si>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</si>
  <si>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</si>
  <si>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</si>
  <si>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</si>
  <si>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</si>
  <si>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</si>
  <si>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</si>
  <si>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</si>
  <si>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</si>
  <si>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</si>
  <si>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</si>
  <si>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</si>
  <si>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</si>
  <si>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</si>
  <si>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</si>
  <si>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</si>
  <si>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</si>
  <si>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</si>
  <si>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</si>
  <si>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</si>
  <si>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</si>
  <si>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</si>
  <si>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</si>
  <si>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</si>
  <si>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</si>
  <si>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</si>
  <si>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</si>
  <si>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</si>
  <si>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</si>
  <si>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</si>
  <si>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</si>
  <si>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</si>
  <si>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</si>
  <si>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</si>
  <si>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</si>
  <si>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</si>
  <si>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</si>
  <si>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</si>
  <si>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</si>
  <si>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</si>
  <si>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</si>
  <si>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</si>
  <si>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</si>
  <si>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</si>
  <si>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</si>
  <si>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</si>
  <si>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</si>
  <si>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</si>
  <si>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</si>
  <si>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</si>
  <si>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</si>
  <si>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</si>
  <si>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</si>
  <si>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</si>
  <si>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</si>
  <si>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</si>
  <si>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</si>
  <si>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</si>
  <si>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</si>
  <si>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</si>
  <si>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</si>
  <si>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</si>
  <si>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</si>
  <si>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</si>
  <si>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</si>
  <si>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</si>
  <si>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</si>
  <si>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</si>
  <si>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</si>
  <si>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</si>
  <si>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</si>
  <si>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</si>
  <si>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</si>
  <si>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</si>
  <si>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</si>
  <si>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</si>
  <si>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</si>
  <si>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</si>
  <si>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</si>
  <si>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</si>
  <si>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</si>
  <si>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</si>
  <si>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</si>
  <si>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</si>
  <si>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</si>
  <si>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</si>
  <si>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</si>
  <si>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</si>
  <si>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</si>
  <si>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</si>
  <si>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</si>
  <si>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</si>
  <si>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</si>
  <si>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</si>
  <si>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</si>
  <si>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</si>
  <si>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</si>
  <si>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</si>
  <si>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</si>
  <si>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</si>
  <si>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</si>
  <si>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</si>
  <si>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</si>
  <si>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</si>
  <si>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</si>
  <si>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</si>
  <si>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</si>
  <si>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</si>
  <si>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</si>
  <si>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</si>
  <si>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</si>
  <si>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</si>
  <si>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</si>
  <si>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</si>
  <si>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</si>
  <si>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</si>
  <si>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</si>
  <si>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</si>
  <si>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</si>
  <si>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</si>
  <si>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</si>
  <si>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</si>
  <si>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</si>
  <si>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</si>
  <si>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</si>
  <si>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</si>
  <si>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</si>
  <si>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</si>
  <si>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</si>
  <si>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</si>
  <si>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</si>
  <si>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</si>
  <si>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</si>
  <si>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</si>
  <si>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</si>
  <si>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</si>
  <si>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</si>
  <si>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</si>
  <si>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</si>
  <si>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</si>
  <si>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</si>
  <si>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</si>
  <si>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</si>
  <si>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</si>
  <si>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</si>
  <si>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</si>
  <si>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</si>
  <si>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</si>
  <si>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</si>
  <si>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</si>
  <si>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</si>
  <si>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</si>
  <si>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</si>
  <si>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</si>
  <si>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</si>
  <si>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</si>
  <si>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</si>
  <si>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</si>
  <si>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</si>
  <si>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</si>
  <si>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</si>
  <si>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</si>
  <si>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</si>
  <si>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</si>
  <si>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</si>
  <si>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</si>
  <si>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</si>
  <si>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</si>
  <si>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</si>
  <si>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</si>
  <si>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</si>
  <si>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</si>
  <si>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</si>
  <si>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</si>
  <si>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</si>
  <si>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</si>
  <si>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</si>
  <si>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</si>
  <si>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</si>
  <si>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</si>
  <si>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</si>
  <si>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</si>
  <si>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</si>
  <si>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</si>
  <si>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</si>
  <si>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</si>
  <si>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</si>
  <si>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</si>
  <si>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</si>
  <si>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</si>
  <si>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</si>
  <si>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</si>
  <si>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</si>
  <si>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</si>
  <si>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</si>
  <si>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</si>
  <si>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</si>
  <si>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</si>
  <si>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</si>
  <si>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</si>
  <si>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</si>
  <si>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</si>
  <si>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</si>
  <si>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</si>
  <si>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</si>
  <si>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</si>
  <si>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</si>
  <si>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</si>
  <si>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</si>
  <si>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</si>
  <si>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</si>
  <si>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</si>
  <si>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</si>
  <si>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</si>
  <si>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</si>
  <si>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</si>
  <si>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</si>
  <si>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</si>
  <si>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</si>
  <si>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</si>
  <si>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</si>
  <si>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</si>
  <si>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</si>
  <si>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</si>
  <si>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</si>
  <si>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</si>
  <si>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</si>
  <si>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</si>
  <si>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</si>
  <si>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</si>
  <si>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</si>
  <si>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</si>
  <si>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</si>
  <si>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</si>
  <si>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</si>
  <si>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</si>
  <si>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</si>
  <si>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</si>
  <si>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</si>
  <si>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</si>
  <si>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</si>
  <si>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</si>
  <si>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</si>
  <si>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</si>
  <si>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</si>
  <si>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</si>
  <si>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</si>
  <si>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</si>
  <si>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</si>
  <si>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</si>
  <si>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</si>
  <si>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</si>
  <si>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</si>
  <si>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</si>
  <si>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</si>
  <si>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</si>
  <si>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</si>
  <si>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</si>
  <si>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</si>
  <si>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</si>
  <si>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</si>
  <si>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</si>
  <si>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</si>
  <si>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</si>
  <si>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</si>
  <si>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</si>
  <si>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</si>
  <si>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</si>
  <si>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</si>
  <si>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</si>
  <si>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</si>
  <si>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</si>
  <si>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</si>
  <si>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</si>
  <si>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</si>
  <si>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</si>
  <si>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</si>
  <si>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</si>
  <si>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</si>
  <si>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</si>
  <si>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</si>
  <si>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</si>
  <si>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</si>
  <si>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</si>
  <si>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</si>
  <si>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</si>
  <si>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</si>
  <si>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</si>
  <si>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</si>
  <si>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</si>
  <si>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</si>
  <si>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</si>
  <si>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</si>
  <si>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</si>
  <si>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</si>
  <si>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</si>
  <si>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</si>
  <si>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</si>
  <si>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</si>
  <si>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</si>
  <si>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</si>
  <si>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</si>
  <si>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</si>
  <si>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</si>
  <si>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</si>
  <si>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</si>
  <si>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</si>
  <si>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</si>
  <si>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</si>
  <si>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</si>
  <si>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</si>
  <si>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</si>
  <si>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</si>
  <si>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</si>
  <si>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</si>
  <si>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</si>
  <si>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</si>
  <si>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</si>
  <si>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</si>
  <si>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</si>
  <si>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</si>
  <si>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</si>
  <si>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</si>
  <si>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</si>
  <si>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</si>
  <si>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</si>
  <si>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</si>
  <si>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</si>
  <si>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</si>
  <si>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</si>
  <si>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</si>
  <si>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</si>
  <si>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</si>
  <si>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</si>
  <si>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</si>
  <si>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</si>
  <si>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</si>
  <si>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</si>
  <si>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</si>
  <si>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</si>
  <si>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</si>
  <si>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</si>
  <si>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</si>
  <si>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</si>
  <si>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</si>
  <si>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</si>
  <si>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</si>
  <si>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</si>
  <si>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</si>
  <si>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</si>
  <si>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</si>
  <si>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</si>
  <si>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</si>
  <si>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</si>
  <si>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</si>
  <si>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</si>
  <si>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</si>
  <si>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</si>
  <si>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</si>
  <si>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</si>
  <si>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</si>
  <si>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</si>
  <si>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</si>
  <si>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</si>
  <si>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</si>
  <si>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</si>
  <si>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</si>
  <si>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</si>
  <si>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</si>
  <si>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</si>
  <si>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</si>
  <si>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</si>
  <si>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</si>
  <si>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</si>
  <si>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</si>
  <si>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</si>
  <si>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</si>
  <si>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</si>
  <si>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</si>
  <si>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</si>
  <si>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</si>
  <si>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</si>
  <si>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</si>
  <si>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</si>
  <si>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</si>
  <si>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</si>
  <si>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</si>
  <si>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</si>
  <si>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</si>
  <si>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</si>
  <si>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</si>
  <si>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</si>
  <si>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</si>
  <si>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</si>
  <si>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</si>
  <si>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</si>
  <si>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</si>
  <si>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</si>
  <si>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</si>
  <si>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</si>
  <si>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</si>
  <si>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</si>
  <si>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</si>
  <si>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</si>
  <si>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</si>
  <si>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</si>
  <si>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</si>
  <si>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</si>
  <si>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</si>
  <si>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</si>
  <si>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</si>
  <si>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</si>
  <si>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</si>
  <si>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</si>
  <si>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</si>
  <si>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</si>
  <si>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</si>
  <si>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</si>
  <si>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</si>
  <si>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</si>
  <si>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</si>
  <si>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</si>
  <si>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</si>
  <si>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</si>
  <si>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</si>
  <si>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</si>
  <si>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</si>
  <si>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</si>
  <si>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</si>
  <si>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</si>
  <si>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</si>
  <si>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</si>
  <si>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</si>
  <si>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</si>
  <si>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</si>
  <si>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</si>
  <si>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</si>
  <si>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</si>
  <si>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</si>
  <si>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</si>
  <si>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</si>
  <si>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</si>
  <si>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</si>
  <si>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</si>
  <si>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</si>
  <si>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</si>
  <si>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</si>
  <si>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</si>
  <si>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</si>
  <si>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</si>
  <si>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</si>
  <si>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</si>
  <si>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</si>
  <si>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</si>
  <si>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</si>
  <si>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</si>
  <si>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</si>
  <si>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</si>
  <si>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</si>
  <si>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</si>
  <si>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</si>
  <si>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</si>
  <si>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</si>
  <si>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</si>
  <si>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</si>
  <si>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</si>
  <si>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</si>
  <si>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</si>
  <si>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</si>
  <si>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</si>
  <si>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</si>
  <si>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</si>
  <si>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</si>
  <si>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</si>
  <si>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</si>
  <si>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</si>
  <si>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</si>
  <si>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</si>
  <si>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</si>
  <si>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</si>
  <si>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</si>
  <si>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</si>
  <si>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</si>
  <si>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</si>
  <si>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</si>
  <si>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</si>
  <si>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</si>
  <si>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</si>
  <si>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</si>
  <si>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</si>
  <si>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</si>
  <si>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</si>
  <si>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</si>
  <si>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</si>
  <si>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</si>
  <si>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</si>
  <si>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</si>
  <si>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</si>
  <si>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</si>
  <si>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</si>
  <si>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</si>
  <si>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</si>
  <si>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</si>
  <si>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</si>
  <si>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</si>
  <si>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</si>
  <si>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</si>
  <si>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</si>
  <si>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</si>
  <si>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</si>
  <si>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</si>
  <si>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</si>
  <si>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</si>
  <si>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</si>
  <si>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</si>
  <si>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</si>
  <si>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</si>
  <si>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</si>
  <si>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</si>
  <si>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</si>
  <si>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</si>
  <si>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</si>
  <si>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</si>
  <si>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</si>
  <si>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</si>
  <si>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</si>
  <si>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</si>
  <si>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</si>
  <si>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</si>
  <si>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</si>
  <si>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</si>
  <si>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</si>
  <si>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</si>
  <si>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</si>
  <si>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</si>
  <si>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</si>
  <si>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</si>
  <si>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</si>
  <si>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</si>
  <si>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</si>
  <si>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</si>
  <si>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</si>
  <si>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</si>
  <si>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</si>
  <si>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</si>
  <si>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</si>
  <si>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</si>
  <si>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</si>
  <si>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</si>
  <si>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</si>
  <si>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</si>
  <si>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</si>
  <si>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</si>
  <si>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</si>
  <si>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</si>
  <si>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</si>
  <si>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</si>
  <si>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</si>
  <si>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</si>
  <si>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</si>
  <si>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</si>
  <si>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</si>
  <si>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</si>
  <si>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</si>
  <si>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</si>
  <si>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</si>
  <si>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</si>
  <si>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</si>
  <si>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</si>
  <si>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</si>
  <si>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</si>
  <si>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</si>
  <si>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</si>
  <si>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</si>
  <si>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</si>
  <si>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</si>
  <si>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</si>
  <si>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</si>
  <si>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</si>
  <si>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</si>
  <si>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</si>
  <si>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</si>
  <si>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</si>
  <si>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</si>
  <si>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</si>
  <si>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</si>
  <si>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</si>
  <si>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</si>
  <si>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</si>
  <si>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</si>
  <si>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</si>
  <si>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</si>
  <si>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</si>
  <si>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</si>
  <si>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</si>
  <si>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</si>
  <si>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</si>
  <si>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</si>
  <si>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</si>
  <si>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</si>
  <si>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</si>
  <si>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</si>
  <si>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</si>
  <si>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</si>
  <si>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</si>
  <si>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</si>
  <si>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</si>
  <si>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</si>
  <si>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</si>
  <si>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</si>
  <si>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</si>
  <si>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</si>
  <si>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</si>
  <si>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</si>
  <si>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</si>
  <si>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</si>
  <si>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</si>
  <si>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</si>
  <si>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</si>
  <si>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</si>
  <si>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</si>
  <si>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</si>
  <si>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</si>
  <si>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</si>
  <si>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</si>
  <si>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</si>
  <si>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</si>
  <si>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</si>
  <si>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</si>
  <si>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</si>
  <si>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</si>
  <si>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</si>
  <si>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</si>
  <si>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</si>
  <si>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</si>
  <si>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</si>
  <si>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</si>
  <si>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</si>
  <si>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</si>
  <si>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</si>
  <si>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</si>
  <si>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</si>
  <si>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</si>
  <si>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</si>
  <si>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</si>
  <si>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</si>
  <si>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</si>
  <si>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</si>
  <si>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</si>
  <si>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</si>
  <si>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</si>
  <si>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</si>
  <si>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</si>
  <si>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</si>
  <si>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</si>
  <si>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</si>
  <si>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</si>
  <si>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</si>
  <si>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</si>
  <si>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</si>
  <si>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</si>
  <si>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</si>
  <si>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</si>
  <si>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</si>
  <si>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</si>
  <si>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</si>
  <si>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</si>
  <si>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</si>
  <si>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</si>
  <si>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</si>
  <si>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</si>
  <si>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</si>
  <si>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</si>
  <si>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</si>
  <si>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</si>
  <si>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</si>
  <si>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</si>
  <si>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</si>
  <si>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</si>
  <si>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</si>
  <si>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</si>
  <si>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</si>
  <si>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</si>
  <si>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</si>
  <si>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</si>
  <si>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</si>
  <si>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</si>
  <si>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</si>
  <si>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</si>
  <si>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</si>
  <si>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</si>
  <si>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</si>
  <si>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</si>
  <si>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</si>
  <si>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</si>
  <si>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</si>
  <si>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</si>
  <si>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</si>
  <si>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</si>
  <si>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</si>
  <si>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</si>
  <si>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</si>
  <si>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</si>
  <si>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</si>
  <si>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</si>
  <si>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</si>
  <si>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</si>
  <si>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</si>
  <si>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</si>
  <si>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</si>
  <si>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</si>
  <si>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</si>
  <si>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</si>
  <si>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</si>
  <si>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</si>
  <si>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</si>
  <si>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</si>
  <si>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</si>
  <si>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</si>
  <si>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</si>
  <si>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</si>
  <si>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</si>
  <si>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</si>
  <si>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</si>
  <si>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</si>
  <si>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</si>
  <si>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</si>
  <si>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</si>
  <si>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</si>
  <si>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</si>
  <si>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</si>
  <si>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</si>
  <si>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</si>
  <si>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</si>
  <si>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</si>
  <si>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</si>
  <si>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</si>
  <si>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</si>
  <si>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</si>
  <si>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</si>
  <si>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</si>
  <si>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</si>
  <si>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</si>
  <si>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</si>
  <si>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</si>
  <si>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</si>
  <si>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</si>
  <si>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</si>
  <si>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</si>
  <si>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</si>
  <si>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</si>
  <si>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</si>
  <si>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</si>
  <si>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</si>
  <si>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</si>
  <si>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</si>
  <si>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</si>
  <si>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</si>
  <si>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</si>
  <si>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</si>
  <si>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</si>
  <si>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</si>
  <si>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</si>
  <si>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</si>
  <si>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</si>
  <si>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</si>
  <si>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</si>
  <si>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</si>
  <si>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</si>
  <si>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</si>
  <si>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</si>
  <si>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</si>
  <si>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</si>
  <si>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</si>
  <si>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</si>
  <si>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</si>
  <si>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</si>
  <si>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</si>
  <si>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</si>
  <si>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</si>
  <si>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</si>
  <si>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</si>
  <si>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</si>
  <si>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</si>
  <si>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</si>
  <si>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</si>
  <si>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</si>
  <si>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</si>
  <si>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</si>
  <si>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</si>
  <si>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</si>
  <si>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</si>
  <si>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</si>
  <si>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</si>
  <si>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</si>
  <si>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</si>
  <si>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</si>
  <si>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</si>
  <si>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</si>
  <si>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</si>
  <si>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</si>
  <si>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</si>
  <si>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</si>
  <si>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</si>
  <si>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</si>
  <si>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</si>
  <si>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</si>
  <si>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</si>
  <si>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</si>
  <si>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</si>
  <si>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</si>
  <si>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</si>
  <si>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</si>
  <si>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</si>
  <si>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</si>
  <si>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</si>
  <si>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</si>
  <si>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</si>
  <si>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</si>
  <si>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</si>
  <si>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</si>
  <si>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</si>
  <si>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</si>
  <si>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</si>
  <si>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</si>
  <si>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</si>
  <si>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</si>
  <si>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</si>
  <si>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</si>
  <si>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</si>
  <si>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</si>
  <si>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</si>
  <si>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</si>
  <si>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</si>
  <si>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</si>
  <si>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</si>
  <si>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</si>
  <si>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</si>
  <si>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</si>
  <si>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</si>
  <si>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</si>
  <si>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</si>
  <si>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</si>
  <si>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</si>
  <si>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</si>
  <si>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</si>
  <si>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</si>
  <si>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</si>
  <si>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</si>
  <si>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</si>
  <si>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</si>
  <si>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</si>
  <si>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</si>
  <si>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</si>
  <si>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</si>
  <si>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</si>
  <si>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</si>
  <si>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</si>
  <si>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</si>
  <si>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</si>
  <si>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</si>
  <si>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</si>
  <si>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</si>
  <si>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</si>
  <si>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</si>
  <si>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</si>
  <si>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</si>
  <si>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</si>
  <si>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</si>
  <si>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</si>
  <si>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</si>
  <si>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</si>
  <si>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</si>
  <si>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</si>
  <si>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</si>
  <si>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</si>
  <si>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</si>
  <si>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</si>
  <si>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</si>
  <si>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</si>
  <si>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</si>
  <si>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</si>
  <si>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</si>
  <si>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</si>
  <si>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</si>
  <si>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</si>
  <si>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</si>
  <si>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</si>
  <si>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</si>
  <si>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</si>
  <si>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</si>
  <si>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</si>
  <si>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</si>
  <si>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</si>
  <si>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</si>
  <si>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</si>
  <si>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</si>
  <si>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</si>
  <si>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</si>
  <si>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</si>
  <si>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</si>
  <si>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</si>
  <si>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</si>
  <si>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</si>
  <si>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</si>
  <si>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</si>
  <si>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</si>
  <si>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</si>
  <si>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</si>
  <si>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</si>
  <si>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</si>
  <si>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</si>
  <si>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</si>
  <si>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</si>
  <si>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</si>
  <si>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</si>
  <si>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</si>
  <si>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</si>
  <si>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</si>
  <si>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</si>
  <si>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</si>
  <si>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</si>
  <si>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</si>
  <si>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</si>
  <si>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</si>
  <si>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</si>
  <si>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</si>
  <si>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</si>
  <si>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</si>
  <si>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</si>
  <si>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</si>
  <si>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</si>
  <si>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</si>
  <si>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</si>
  <si>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</si>
  <si>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</si>
  <si>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</si>
  <si>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</si>
  <si>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</si>
  <si>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</si>
  <si>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</si>
  <si>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</si>
  <si>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</si>
  <si>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</si>
  <si>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</si>
  <si>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</si>
  <si>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</si>
  <si>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</si>
  <si>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</si>
  <si>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</si>
  <si>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</si>
  <si>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</si>
  <si>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</si>
  <si>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</si>
  <si>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</si>
  <si>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</si>
  <si>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</si>
  <si>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</si>
  <si>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</si>
  <si>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</si>
  <si>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</si>
  <si>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</si>
  <si>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</si>
  <si>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</si>
  <si>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</si>
  <si>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</si>
  <si>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</si>
  <si>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</si>
  <si>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</si>
  <si>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</si>
  <si>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</si>
  <si>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</si>
  <si>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</si>
  <si>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</si>
  <si>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</si>
  <si>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</si>
  <si>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</si>
  <si>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</si>
  <si>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</si>
  <si>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</si>
  <si>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</si>
  <si>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</si>
  <si>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</si>
  <si>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</si>
  <si>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</si>
  <si>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</si>
  <si>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</si>
  <si>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</si>
  <si>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</si>
  <si>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</si>
  <si>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</si>
  <si>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</si>
  <si>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</si>
  <si>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</si>
  <si>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</si>
  <si>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</si>
  <si>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</si>
  <si>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</si>
  <si>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</si>
  <si>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</si>
  <si>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</si>
  <si>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</si>
  <si>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</si>
  <si>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</si>
  <si>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</si>
  <si>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</si>
  <si>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</si>
  <si>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</si>
  <si>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</si>
  <si>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</si>
  <si>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</si>
  <si>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</si>
  <si>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</si>
  <si>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</si>
  <si>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</si>
  <si>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</si>
  <si>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</si>
  <si>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</si>
  <si>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</si>
  <si>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</si>
  <si>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</si>
  <si>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</si>
  <si>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</si>
  <si>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</si>
  <si>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</si>
  <si>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</si>
  <si>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</si>
  <si>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</si>
  <si>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</si>
  <si>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</si>
  <si>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</si>
  <si>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</si>
  <si>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</si>
  <si>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</si>
  <si>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</si>
  <si>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</si>
  <si>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</si>
  <si>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</si>
  <si>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</si>
  <si>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</si>
  <si>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</si>
  <si>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</si>
  <si>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</si>
  <si>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</si>
  <si>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</si>
  <si>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</si>
  <si>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</si>
  <si>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</si>
  <si>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</si>
  <si>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</si>
  <si>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</si>
  <si>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</si>
  <si>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</si>
  <si>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</si>
  <si>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</si>
  <si>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</si>
  <si>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</si>
  <si>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</si>
  <si>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</si>
  <si>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</si>
  <si>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</si>
  <si>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</si>
  <si>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</si>
  <si>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</si>
  <si>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</si>
  <si>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</si>
  <si>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</si>
  <si>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</si>
  <si>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</si>
  <si>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</si>
  <si>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</si>
  <si>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</si>
  <si>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</si>
  <si>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</si>
  <si>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</si>
  <si>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</si>
  <si>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</si>
  <si>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</si>
  <si>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</si>
  <si>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</si>
  <si>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</si>
  <si>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</si>
  <si>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</si>
  <si>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</si>
  <si>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</si>
  <si>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</si>
  <si>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</si>
  <si>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</si>
  <si>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</si>
  <si>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</si>
  <si>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</si>
  <si>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</si>
  <si>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</si>
  <si>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</si>
  <si>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</si>
  <si>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</si>
  <si>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</si>
  <si>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</si>
  <si>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</si>
  <si>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</si>
  <si>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</si>
  <si>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</si>
  <si>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</si>
  <si>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</si>
  <si>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</si>
  <si>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</si>
  <si>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</si>
  <si>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</si>
  <si>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</si>
  <si>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</si>
  <si>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</si>
  <si>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</si>
  <si>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</si>
  <si>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</si>
  <si>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</si>
  <si>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</si>
  <si>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</si>
  <si>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</si>
  <si>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</si>
  <si>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</si>
  <si>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</si>
  <si>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</si>
  <si>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</si>
  <si>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</si>
  <si>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</si>
  <si>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</si>
  <si>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</si>
  <si>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</si>
  <si>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</si>
  <si>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</si>
  <si>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</si>
  <si>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</si>
  <si>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</si>
  <si>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</si>
  <si>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</si>
  <si>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</si>
  <si>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</si>
  <si>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</si>
  <si>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</si>
  <si>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</si>
  <si>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</si>
  <si>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</si>
  <si>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</si>
  <si>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</si>
  <si>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</si>
  <si>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</si>
  <si>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</si>
  <si>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</si>
  <si>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</si>
  <si>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</si>
  <si>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</si>
  <si>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</si>
  <si>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</si>
  <si>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</si>
  <si>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</si>
  <si>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</si>
  <si>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</si>
  <si>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</si>
  <si>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</si>
  <si>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</si>
  <si>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</si>
  <si>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</si>
  <si>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</si>
  <si>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</si>
  <si>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</si>
  <si>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</si>
  <si>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</si>
  <si>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</si>
  <si>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</si>
  <si>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</si>
  <si>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</si>
  <si>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</si>
  <si>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</si>
  <si>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</si>
  <si>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</si>
  <si>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</si>
  <si>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</si>
  <si>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</si>
  <si>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</si>
  <si>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</si>
  <si>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</si>
  <si>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</si>
  <si>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</si>
  <si>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</si>
  <si>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</si>
  <si>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</si>
  <si>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</si>
  <si>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</si>
  <si>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</si>
  <si>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</si>
  <si>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</si>
  <si>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</si>
  <si>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</si>
  <si>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</si>
  <si>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</si>
  <si>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</si>
  <si>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</si>
  <si>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</si>
  <si>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</si>
  <si>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</si>
  <si>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</si>
  <si>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</si>
  <si>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</si>
  <si>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</si>
  <si>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</si>
  <si>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</si>
  <si>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</si>
  <si>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</si>
  <si>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</si>
  <si>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</si>
  <si>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</si>
  <si>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</si>
  <si>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</si>
  <si>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</si>
  <si>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</si>
  <si>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</si>
  <si>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</si>
  <si>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</si>
  <si>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</si>
  <si>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</si>
  <si>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</si>
  <si>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</si>
  <si>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</si>
  <si>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</si>
  <si>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</si>
  <si>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</si>
  <si>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</si>
  <si>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</si>
  <si>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</si>
  <si>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</si>
  <si>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</si>
  <si>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</si>
  <si>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</si>
  <si>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</si>
  <si>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</si>
  <si>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</si>
  <si>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</si>
  <si>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</si>
  <si>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</si>
  <si>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</si>
  <si>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</si>
  <si>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</si>
  <si>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</si>
  <si>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</si>
  <si>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</si>
  <si>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</si>
  <si>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</si>
  <si>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</si>
  <si>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</si>
  <si>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</si>
  <si>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</si>
  <si>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</si>
  <si>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</si>
  <si>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</si>
  <si>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</si>
  <si>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</si>
  <si>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</si>
  <si>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</si>
  <si>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</si>
  <si>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</si>
  <si>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</si>
  <si>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</si>
  <si>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</si>
  <si>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</si>
  <si>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</si>
  <si>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</si>
  <si>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</si>
  <si>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</si>
  <si>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</si>
  <si>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</si>
  <si>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</si>
  <si>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</si>
  <si>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</si>
  <si>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</si>
  <si>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</si>
  <si>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</si>
  <si>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</si>
  <si>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</si>
  <si>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</si>
  <si>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</si>
  <si>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</si>
  <si>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</si>
  <si>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</si>
  <si>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</si>
  <si>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</si>
  <si>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</si>
  <si>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</si>
  <si>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</si>
  <si>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</si>
  <si>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</si>
  <si>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</si>
  <si>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</si>
  <si>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</si>
  <si>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</si>
  <si>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</si>
  <si>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</si>
  <si>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</si>
  <si>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</si>
  <si>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</si>
  <si>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</si>
  <si>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</si>
  <si>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</si>
  <si>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</si>
  <si>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</si>
  <si>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</si>
  <si>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</si>
  <si>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</si>
  <si>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</si>
  <si>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</si>
  <si>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</si>
  <si>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</si>
  <si>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</si>
  <si>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</si>
  <si>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</si>
  <si>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</si>
  <si>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</si>
  <si>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</si>
  <si>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</si>
  <si>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</si>
  <si>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</si>
  <si>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</si>
  <si>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</si>
  <si>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</si>
  <si>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</si>
  <si>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</si>
  <si>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</si>
  <si>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</si>
  <si>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</si>
  <si>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</si>
  <si>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</si>
  <si>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</si>
  <si>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</si>
  <si>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</si>
  <si>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</si>
  <si>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</si>
  <si>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</si>
  <si>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</si>
  <si>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</si>
  <si>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</si>
  <si>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</si>
  <si>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</si>
  <si>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</si>
  <si>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</si>
  <si>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</si>
  <si>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</si>
  <si>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</si>
  <si>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</si>
  <si>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</si>
  <si>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</si>
  <si>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</si>
  <si>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</si>
  <si>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</si>
  <si>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</si>
  <si>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</si>
  <si>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</si>
  <si>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</si>
  <si>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</si>
  <si>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</si>
  <si>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</si>
  <si>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</si>
  <si>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</si>
  <si>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</si>
  <si>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</si>
  <si>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</si>
  <si>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</si>
  <si>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</si>
  <si>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</si>
  <si>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</si>
  <si>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</si>
  <si>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</si>
  <si>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</si>
  <si>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</si>
  <si>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</si>
  <si>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</si>
  <si>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</si>
  <si>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</si>
  <si>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</si>
  <si>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</si>
  <si>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</si>
  <si>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</si>
  <si>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</si>
  <si>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</si>
  <si>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</si>
  <si>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</si>
  <si>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</si>
  <si>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</si>
  <si>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</si>
  <si>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</si>
  <si>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</si>
  <si>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</si>
  <si>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</si>
  <si>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</si>
  <si>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</si>
  <si>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</si>
  <si>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</si>
  <si>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</si>
  <si>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</si>
  <si>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</si>
  <si>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</si>
  <si>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</si>
  <si>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</si>
  <si>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</si>
  <si>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</si>
  <si>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</si>
  <si>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</si>
  <si>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</si>
  <si>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</si>
  <si>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</si>
  <si>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</si>
  <si>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</si>
  <si>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</si>
  <si>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</si>
  <si>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</si>
  <si>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</si>
  <si>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</si>
  <si>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</si>
  <si>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</si>
  <si>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</si>
  <si>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</si>
  <si>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</si>
  <si>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</si>
  <si>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</si>
  <si>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</si>
  <si>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</si>
  <si>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</si>
  <si>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</si>
  <si>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</si>
  <si>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</si>
  <si>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</si>
  <si>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</si>
  <si>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</si>
  <si>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</si>
  <si>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</si>
  <si>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</si>
  <si>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</si>
  <si>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</si>
  <si>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</si>
  <si>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</si>
  <si>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</si>
  <si>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</si>
  <si>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</si>
  <si>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</si>
  <si>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</si>
  <si>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</si>
  <si>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</si>
  <si>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</si>
  <si>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</si>
  <si>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</si>
  <si>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</si>
  <si>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</si>
  <si>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</si>
  <si>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</si>
  <si>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</si>
  <si>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</si>
  <si>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</si>
  <si>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</si>
  <si>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</si>
  <si>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</si>
  <si>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</si>
  <si>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</si>
  <si>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</si>
  <si>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</si>
  <si>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</si>
  <si>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</si>
  <si>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</si>
  <si>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</si>
  <si>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</si>
  <si>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</si>
  <si>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</si>
  <si>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</si>
  <si>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</si>
  <si>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</si>
  <si>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</si>
  <si>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</si>
  <si>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</si>
  <si>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</si>
  <si>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</si>
  <si>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</si>
  <si>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</si>
  <si>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</si>
  <si>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</si>
  <si>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</si>
  <si>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</si>
  <si>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</si>
  <si>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</si>
  <si>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</si>
  <si>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</si>
  <si>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</si>
  <si>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</si>
  <si>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</si>
  <si>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</si>
  <si>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</si>
  <si>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</si>
  <si>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</si>
  <si>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</si>
  <si>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</si>
  <si>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</si>
  <si>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</si>
  <si>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</si>
  <si>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</si>
  <si>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</si>
  <si>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</si>
  <si>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</si>
  <si>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</si>
  <si>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</si>
  <si>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</si>
  <si>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</si>
  <si>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</si>
  <si>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</si>
  <si>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</si>
  <si>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</si>
  <si>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</si>
  <si>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</si>
  <si>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</si>
  <si>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</si>
  <si>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</si>
  <si>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</si>
  <si>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</si>
  <si>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</si>
  <si>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</si>
  <si>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</si>
  <si>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</si>
  <si>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</si>
  <si>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</si>
  <si>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</si>
  <si>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</si>
  <si>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</si>
  <si>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</si>
  <si>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</si>
  <si>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</si>
  <si>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</si>
  <si>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</si>
  <si>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</si>
  <si>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</si>
  <si>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</si>
  <si>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</si>
  <si>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</si>
  <si>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</si>
  <si>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</si>
  <si>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</si>
  <si>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</si>
  <si>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</si>
  <si>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</si>
  <si>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</si>
  <si>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</si>
  <si>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</si>
  <si>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</si>
  <si>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</si>
  <si>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</si>
  <si>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</si>
  <si>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</si>
  <si>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</si>
  <si>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</si>
  <si>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</si>
  <si>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</si>
  <si>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</si>
  <si>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</si>
  <si>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</si>
  <si>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</si>
  <si>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</si>
  <si>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</si>
  <si>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</si>
  <si>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</si>
  <si>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</si>
  <si>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</si>
  <si>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</si>
  <si>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</si>
  <si>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</si>
  <si>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</si>
  <si>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</si>
  <si>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</si>
  <si>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</si>
  <si>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</si>
  <si>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</si>
  <si>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</si>
  <si>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</si>
  <si>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</si>
  <si>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</si>
  <si>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</si>
  <si>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</si>
  <si>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</si>
  <si>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</si>
  <si>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</si>
  <si>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</si>
  <si>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</si>
  <si>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</si>
  <si>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</si>
  <si>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</si>
  <si>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</si>
  <si>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</si>
  <si>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</si>
  <si>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</si>
  <si>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</si>
  <si>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</si>
  <si>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</si>
  <si>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</si>
  <si>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</si>
  <si>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</si>
  <si>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</si>
  <si>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</si>
  <si>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</si>
  <si>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</si>
  <si>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</si>
  <si>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</si>
  <si>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</si>
  <si>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</si>
  <si>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</si>
  <si>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</si>
  <si>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</si>
  <si>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</si>
  <si>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</si>
  <si>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</si>
  <si>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</si>
  <si>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</si>
  <si>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</si>
  <si>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</si>
  <si>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</si>
  <si>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</si>
  <si>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</si>
  <si>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</si>
  <si>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</si>
  <si>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</si>
  <si>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</si>
  <si>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</si>
  <si>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</si>
  <si>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</si>
  <si>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</si>
  <si>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</si>
  <si>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</si>
  <si>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</si>
  <si>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</si>
  <si>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</si>
  <si>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</si>
  <si>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</si>
  <si>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</si>
  <si>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</si>
  <si>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</si>
  <si>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</si>
  <si>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</si>
  <si>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</si>
  <si>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</si>
  <si>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</si>
  <si>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</si>
  <si>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</si>
  <si>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</si>
  <si>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</si>
  <si>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</si>
  <si>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</si>
  <si>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</si>
  <si>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</si>
  <si>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</si>
  <si>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</si>
  <si>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</si>
  <si>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</si>
  <si>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</si>
  <si>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</si>
  <si>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</si>
  <si>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</si>
  <si>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</si>
  <si>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</si>
  <si>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</si>
  <si>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</si>
  <si>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</si>
  <si>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</si>
  <si>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</si>
  <si>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</si>
  <si>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</si>
  <si>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</si>
  <si>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</si>
  <si>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</si>
  <si>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</si>
  <si>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</si>
  <si>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</si>
  <si>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</si>
  <si>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</si>
  <si>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</si>
  <si>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</si>
  <si>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</si>
  <si>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</si>
  <si>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</si>
  <si>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</si>
  <si>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</si>
  <si>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</si>
  <si>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</si>
  <si>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</si>
  <si>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</si>
  <si>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</si>
  <si>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</si>
  <si>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</si>
  <si>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</si>
  <si>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</si>
  <si>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</si>
  <si>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</si>
  <si>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</si>
  <si>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</si>
  <si>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</si>
  <si>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</si>
  <si>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</si>
  <si>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</si>
  <si>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</si>
  <si>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</si>
  <si>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</si>
  <si>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</si>
  <si>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</si>
  <si>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</si>
  <si>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</si>
  <si>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</si>
  <si>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</si>
  <si>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</si>
  <si>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</si>
  <si>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</si>
  <si>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</si>
  <si>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</si>
  <si>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</si>
  <si>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</si>
  <si>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</si>
  <si>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</si>
  <si>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</si>
  <si>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</si>
  <si>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</si>
  <si>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</si>
  <si>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</si>
  <si>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</si>
  <si>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</si>
  <si>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</si>
  <si>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</si>
  <si>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</si>
  <si>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</si>
  <si>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</si>
  <si>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</si>
  <si>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</si>
  <si>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</si>
  <si>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</si>
  <si>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</si>
  <si>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</si>
  <si>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</si>
  <si>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</si>
  <si>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</si>
  <si>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</si>
  <si>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</si>
  <si>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</si>
  <si>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</si>
  <si>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</si>
  <si>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</si>
  <si>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</si>
  <si>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</si>
  <si>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</si>
  <si>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</si>
  <si>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</si>
  <si>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</si>
  <si>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</si>
  <si>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</si>
  <si>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</si>
  <si>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</si>
  <si>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</si>
  <si>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</si>
  <si>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</si>
  <si>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</si>
  <si>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</si>
  <si>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</si>
  <si>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</si>
  <si>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</si>
  <si>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</si>
  <si>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</si>
  <si>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</si>
  <si>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</si>
  <si>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</si>
  <si>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</si>
  <si>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</si>
  <si>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</si>
  <si>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</si>
  <si>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</si>
  <si>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</si>
  <si>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</si>
  <si>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</si>
  <si>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</si>
  <si>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</si>
  <si>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</si>
  <si>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</si>
  <si>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</si>
  <si>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</si>
  <si>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</si>
  <si>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</si>
  <si>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</si>
  <si>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</si>
  <si>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</si>
  <si>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</si>
  <si>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</si>
  <si>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</si>
  <si>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</si>
  <si>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</si>
  <si>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</si>
  <si>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</si>
  <si>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</si>
  <si>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</si>
  <si>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</si>
  <si>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</si>
  <si>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</si>
  <si>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</si>
  <si>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</si>
  <si>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</si>
  <si>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</si>
  <si>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</si>
  <si>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</si>
  <si>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</si>
  <si>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</si>
  <si>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</si>
  <si>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</si>
  <si>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</si>
  <si>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</si>
  <si>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</si>
  <si>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</si>
  <si>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</si>
  <si>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</si>
  <si>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</si>
  <si>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</si>
  <si>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</si>
  <si>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</si>
  <si>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</si>
  <si>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</si>
  <si>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</si>
  <si>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</si>
  <si>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</si>
  <si>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</si>
  <si>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</si>
  <si>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</si>
  <si>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</si>
  <si>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</si>
  <si>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</si>
  <si>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</si>
  <si>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</si>
  <si>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</si>
  <si>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</si>
  <si>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</si>
  <si>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</si>
  <si>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</si>
  <si>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</si>
  <si>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</si>
  <si>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</si>
  <si>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</si>
  <si>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</si>
  <si>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</si>
  <si>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</si>
  <si>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</si>
  <si>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</si>
  <si>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</si>
  <si>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</si>
  <si>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</si>
  <si>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</si>
  <si>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</si>
  <si>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</si>
  <si>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</si>
  <si>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</si>
  <si>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</si>
  <si>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</si>
  <si>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</si>
  <si>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</si>
  <si>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</si>
  <si>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</si>
  <si>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</si>
  <si>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</si>
  <si>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</si>
  <si>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</si>
  <si>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</si>
  <si>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</si>
  <si>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</si>
  <si>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</si>
  <si>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</si>
  <si>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</si>
  <si>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</si>
  <si>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</si>
  <si>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</si>
  <si>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</si>
  <si>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</si>
  <si>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</si>
  <si>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</si>
  <si>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</si>
  <si>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</si>
  <si>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</si>
  <si>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</si>
  <si>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</si>
  <si>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</si>
  <si>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</si>
  <si>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</si>
  <si>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</si>
  <si>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</si>
  <si>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</si>
  <si>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</si>
  <si>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</si>
  <si>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</si>
  <si>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</si>
  <si>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</si>
  <si>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</si>
  <si>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</si>
  <si>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</si>
  <si>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</si>
  <si>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</si>
  <si>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</si>
  <si>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</si>
  <si>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</si>
  <si>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</si>
  <si>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</si>
  <si>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</si>
  <si>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</si>
  <si>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</si>
  <si>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</si>
  <si>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</si>
  <si>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</si>
  <si>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</si>
  <si>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</si>
  <si>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</si>
  <si>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</si>
  <si>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</si>
  <si>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</si>
  <si>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</si>
  <si>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</si>
  <si>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</si>
  <si>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</si>
  <si>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</si>
  <si>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</si>
  <si>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</si>
  <si>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</si>
  <si>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</si>
  <si>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</si>
  <si>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</si>
  <si>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</si>
  <si>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</si>
  <si>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</si>
  <si>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</si>
  <si>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</si>
  <si>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</si>
  <si>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</si>
  <si>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</si>
  <si>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</si>
  <si>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</si>
  <si>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</si>
  <si>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</si>
  <si>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</si>
  <si>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</si>
  <si>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</si>
  <si>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</si>
  <si>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</si>
  <si>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</si>
  <si>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</si>
  <si>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</si>
  <si>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</si>
  <si>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</si>
  <si>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</si>
  <si>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</si>
  <si>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</si>
  <si>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</si>
  <si>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</si>
  <si>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</si>
  <si>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</si>
  <si>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</si>
  <si>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</si>
  <si>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</si>
  <si>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</si>
  <si>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</si>
  <si>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</si>
  <si>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</si>
  <si>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</si>
  <si>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</si>
  <si>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</si>
  <si>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</si>
  <si>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</si>
  <si>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</si>
  <si>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</si>
  <si>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</si>
  <si>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</si>
  <si>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</si>
  <si>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</si>
  <si>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</si>
  <si>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</si>
  <si>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</si>
  <si>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</si>
  <si>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</si>
  <si>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</si>
  <si>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</si>
  <si>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</si>
  <si>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</si>
  <si>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</si>
  <si>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</si>
  <si>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</si>
  <si>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</si>
  <si>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</si>
  <si>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</si>
  <si>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</si>
  <si>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</si>
  <si>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</si>
  <si>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</si>
  <si>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</si>
  <si>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</si>
  <si>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</si>
  <si>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</si>
  <si>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</si>
  <si>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</si>
  <si>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</si>
  <si>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</si>
  <si>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</si>
  <si>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</si>
  <si>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</si>
  <si>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</si>
  <si>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</si>
  <si>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</si>
  <si>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</si>
  <si>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</si>
  <si>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</si>
  <si>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</si>
  <si>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</si>
  <si>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</si>
  <si>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</si>
  <si>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</si>
  <si>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</si>
  <si>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</si>
  <si>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</si>
  <si>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</si>
  <si>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</si>
  <si>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</si>
  <si>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</si>
  <si>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</si>
  <si>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</si>
  <si>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</si>
  <si>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</si>
  <si>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</si>
  <si>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</si>
  <si>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</si>
  <si>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</si>
  <si>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</si>
  <si>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</si>
  <si>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</si>
  <si>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</si>
  <si>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</si>
  <si>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</si>
  <si>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</si>
  <si>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</si>
  <si>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</si>
  <si>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</si>
  <si>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</si>
  <si>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</si>
  <si>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</si>
  <si>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</si>
  <si>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</si>
  <si>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</si>
  <si>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</si>
  <si>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</si>
  <si>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</si>
  <si>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</si>
  <si>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</si>
  <si>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</si>
  <si>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</si>
  <si>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</si>
  <si>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</si>
  <si>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</si>
  <si>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</si>
  <si>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</si>
  <si>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</si>
  <si>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</si>
  <si>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</si>
  <si>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</si>
  <si>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</si>
  <si>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</si>
  <si>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</si>
  <si>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</si>
  <si>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</si>
  <si>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</si>
  <si>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</si>
  <si>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</si>
  <si>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</si>
  <si>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</si>
  <si>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</si>
  <si>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</si>
  <si>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</si>
  <si>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</si>
  <si>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</si>
  <si>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</si>
  <si>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</si>
  <si>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</si>
  <si>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</si>
  <si>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</si>
  <si>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</si>
  <si>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</si>
  <si>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</si>
  <si>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</si>
  <si>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</si>
  <si>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</si>
  <si>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</si>
  <si>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</si>
  <si>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</si>
  <si>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</si>
  <si>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</si>
  <si>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</si>
  <si>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</si>
  <si>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</si>
  <si>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</si>
  <si>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</si>
  <si>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</si>
  <si>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</si>
  <si>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</si>
  <si>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</si>
  <si>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</si>
  <si>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</si>
  <si>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</si>
  <si>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</si>
  <si>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</si>
  <si>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</si>
  <si>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</si>
  <si>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</si>
  <si>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</si>
  <si>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</si>
  <si>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</si>
  <si>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</si>
  <si>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</si>
  <si>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</si>
  <si>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</si>
  <si>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</si>
  <si>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</si>
  <si>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</si>
  <si>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</si>
  <si>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</si>
  <si>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</si>
  <si>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</si>
  <si>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</si>
  <si>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</si>
  <si>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</si>
  <si>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</si>
  <si>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</si>
  <si>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</si>
  <si>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</si>
  <si>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</si>
  <si>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</si>
  <si>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</si>
  <si>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</si>
  <si>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</si>
  <si>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</si>
  <si>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</si>
  <si>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</si>
  <si>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</si>
  <si>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</si>
  <si>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</si>
  <si>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</si>
  <si>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</si>
  <si>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</si>
  <si>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</si>
  <si>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</si>
  <si>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</si>
  <si>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</si>
  <si>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</si>
  <si>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</si>
  <si>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</si>
  <si>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</si>
  <si>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</si>
  <si>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</si>
  <si>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</si>
  <si>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</si>
  <si>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</si>
  <si>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</si>
  <si>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</si>
  <si>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</si>
  <si>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</si>
  <si>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</si>
  <si>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</si>
  <si>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</si>
  <si>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</si>
  <si>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</si>
  <si>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</si>
  <si>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</si>
  <si>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</si>
  <si>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</si>
  <si>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</si>
  <si>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</si>
  <si>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</si>
  <si>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</si>
  <si>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</si>
  <si>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</si>
  <si>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</si>
  <si>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</si>
  <si>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</si>
  <si>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</si>
  <si>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</si>
  <si>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</si>
  <si>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</si>
  <si>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</si>
  <si>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</si>
  <si>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</si>
  <si>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</si>
  <si>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</si>
  <si>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</si>
  <si>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</si>
  <si>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</si>
  <si>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</si>
  <si>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</si>
  <si>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</si>
  <si>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</si>
  <si>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</si>
  <si>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</si>
  <si>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</si>
  <si>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</si>
  <si>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</si>
  <si>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</si>
  <si>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</si>
  <si>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</si>
  <si>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</si>
  <si>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</si>
  <si>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</si>
  <si>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</si>
  <si>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</si>
  <si>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</si>
  <si>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</si>
  <si>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</si>
  <si>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</si>
  <si>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</si>
  <si>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</si>
  <si>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</si>
  <si>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</si>
  <si>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</si>
  <si>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</si>
  <si>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</si>
  <si>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</si>
  <si>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</si>
  <si>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</si>
  <si>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</si>
  <si>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</si>
  <si>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</si>
  <si>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</si>
  <si>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</si>
  <si>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</si>
  <si>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</si>
  <si>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</si>
  <si>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</si>
  <si>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</si>
  <si>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</si>
  <si>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</si>
  <si>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</si>
  <si>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</si>
  <si>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</si>
  <si>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</si>
  <si>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</si>
  <si>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</si>
  <si>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</si>
  <si>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</si>
  <si>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</si>
  <si>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</si>
  <si>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</si>
  <si>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</si>
  <si>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</si>
  <si>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</si>
  <si>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</si>
  <si>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</si>
  <si>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</si>
  <si>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</si>
  <si>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</si>
  <si>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</si>
  <si>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</si>
  <si>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</si>
  <si>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</si>
  <si>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</si>
  <si>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</si>
  <si>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</si>
  <si>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</si>
  <si>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</si>
  <si>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</si>
  <si>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</si>
  <si>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</si>
  <si>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</si>
  <si>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</si>
  <si>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</si>
  <si>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</si>
  <si>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</si>
  <si>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</si>
  <si>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</si>
  <si>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</si>
  <si>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</si>
  <si>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</si>
  <si>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</si>
  <si>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</si>
  <si>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</si>
  <si>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</si>
  <si>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</si>
  <si>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</si>
  <si>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</si>
  <si>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</si>
  <si>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</si>
  <si>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</si>
  <si>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</si>
  <si>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</si>
  <si>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</si>
  <si>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</si>
  <si>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</si>
  <si>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</si>
  <si>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</si>
  <si>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</si>
  <si>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</si>
  <si>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</si>
  <si>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</si>
  <si>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</si>
  <si>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</si>
  <si>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</si>
  <si>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</si>
  <si>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</si>
  <si>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</si>
  <si>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</si>
  <si>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</si>
  <si>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</si>
  <si>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</si>
  <si>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</si>
  <si>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</si>
  <si>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</si>
  <si>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</si>
  <si>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</si>
  <si>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</si>
  <si>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</si>
  <si>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</si>
  <si>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</si>
  <si>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</si>
  <si>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</si>
  <si>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</si>
  <si>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</si>
  <si>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</si>
  <si>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</si>
  <si>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</si>
  <si>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</si>
  <si>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</si>
  <si>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</si>
  <si>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</si>
  <si>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</si>
  <si>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</si>
  <si>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</si>
  <si>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</si>
  <si>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</si>
  <si>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</si>
  <si>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</si>
  <si>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</si>
  <si>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</si>
  <si>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</si>
  <si>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</si>
  <si>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</si>
  <si>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</si>
  <si>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</si>
  <si>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</si>
  <si>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</si>
  <si>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</si>
  <si>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</si>
  <si>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</si>
  <si>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</si>
  <si>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</si>
  <si>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</si>
  <si>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</si>
  <si>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</si>
  <si>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</si>
  <si>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</si>
  <si>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</si>
  <si>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</si>
  <si>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</si>
  <si>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</si>
  <si>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</si>
  <si>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</si>
  <si>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</si>
  <si>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</si>
  <si>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</si>
  <si>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</si>
  <si>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</si>
  <si>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</si>
  <si>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</si>
  <si>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</si>
  <si>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</si>
  <si>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</si>
  <si>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</si>
  <si>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</si>
  <si>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</si>
  <si>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</si>
  <si>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</si>
  <si>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</si>
  <si>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</si>
  <si>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</si>
  <si>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</si>
  <si>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</si>
  <si>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</si>
  <si>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</si>
  <si>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</si>
  <si>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</si>
  <si>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</si>
  <si>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</si>
  <si>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</si>
  <si>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</si>
  <si>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</si>
  <si>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</si>
  <si>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</si>
  <si>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</si>
  <si>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</si>
  <si>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</si>
  <si>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</si>
  <si>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</si>
  <si>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</si>
  <si>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</si>
  <si>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</si>
  <si>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</si>
  <si>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</si>
  <si>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</si>
  <si>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</si>
  <si>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</si>
  <si>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</si>
  <si>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</si>
  <si>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</si>
  <si>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</si>
  <si>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</si>
  <si>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</si>
  <si>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</si>
  <si>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</si>
  <si>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</si>
  <si>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</si>
  <si>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</si>
  <si>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</si>
  <si>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</si>
  <si>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</si>
  <si>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</si>
  <si>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</si>
  <si>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</si>
  <si>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</si>
  <si>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</si>
  <si>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</si>
  <si>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</si>
  <si>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</si>
  <si>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</si>
  <si>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</si>
  <si>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</si>
  <si>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</si>
  <si>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</si>
  <si>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</si>
  <si>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</si>
  <si>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</si>
  <si>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</si>
  <si>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</si>
  <si>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</si>
  <si>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</si>
  <si>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</si>
  <si>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</si>
  <si>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</si>
  <si>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</si>
  <si>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</si>
  <si>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</si>
  <si>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</si>
  <si>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</si>
  <si>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</si>
  <si>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</si>
  <si>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</si>
  <si>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</si>
  <si>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</si>
  <si>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</si>
  <si>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</si>
  <si>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</si>
  <si>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</si>
  <si>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</si>
  <si>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</si>
  <si>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</si>
  <si>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</si>
  <si>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</si>
  <si>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</si>
  <si>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</si>
  <si>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</si>
  <si>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</si>
  <si>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</si>
  <si>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</si>
  <si>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</si>
  <si>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</si>
  <si>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</si>
  <si>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</si>
  <si>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</si>
  <si>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</si>
  <si>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</si>
  <si>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</si>
  <si>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</si>
  <si>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</si>
  <si>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</si>
  <si>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</si>
  <si>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</si>
  <si>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</si>
  <si>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</si>
  <si>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</si>
  <si>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</si>
  <si>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</si>
  <si>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</si>
  <si>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</si>
  <si>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</si>
  <si>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</si>
  <si>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</si>
  <si>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</si>
  <si>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</si>
  <si>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</si>
  <si>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</si>
  <si>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</si>
  <si>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</si>
  <si>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</si>
  <si>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</si>
  <si>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</si>
  <si>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</si>
  <si>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</si>
  <si>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</si>
  <si>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</si>
  <si>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</si>
  <si>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</si>
  <si>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</si>
  <si>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</si>
  <si>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</si>
  <si>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</si>
  <si>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</si>
  <si>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</si>
  <si>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</si>
  <si>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</si>
  <si>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</si>
  <si>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</si>
  <si>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</si>
  <si>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</si>
  <si>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</si>
  <si>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</si>
  <si>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</si>
  <si>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</si>
  <si>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</si>
  <si>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</si>
  <si>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</si>
  <si>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</si>
  <si>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</si>
  <si>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</si>
  <si>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</si>
  <si>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</si>
  <si>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</si>
  <si>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</si>
  <si>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</si>
  <si>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</si>
  <si>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</si>
  <si>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</si>
  <si>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</si>
  <si>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</si>
  <si>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</si>
  <si>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</si>
  <si>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</si>
  <si>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</si>
  <si>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</si>
  <si>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</si>
  <si>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</si>
  <si>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</si>
  <si>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</si>
  <si>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</si>
  <si>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</si>
  <si>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</si>
  <si>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</si>
  <si>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</si>
  <si>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</si>
  <si>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</si>
  <si>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</si>
  <si>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</si>
  <si>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</si>
  <si>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</si>
  <si>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</si>
  <si>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</si>
  <si>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</si>
  <si>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</si>
  <si>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</si>
  <si>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</si>
  <si>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</si>
  <si>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</si>
  <si>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</si>
  <si>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</si>
  <si>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</si>
  <si>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</si>
  <si>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</si>
  <si>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</si>
  <si>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</si>
  <si>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</si>
  <si>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</si>
  <si>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</si>
  <si>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</si>
  <si>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</si>
  <si>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</si>
  <si>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</si>
  <si>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</si>
  <si>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</si>
  <si>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</si>
  <si>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</si>
  <si>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</si>
  <si>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</si>
  <si>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</si>
  <si>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</si>
  <si>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</si>
  <si>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</si>
  <si>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</si>
  <si>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</si>
  <si>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</si>
  <si>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</si>
  <si>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</si>
  <si>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</si>
  <si>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</si>
  <si>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</si>
  <si>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</si>
  <si>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</si>
  <si>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</si>
  <si>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</si>
  <si>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</si>
  <si>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</si>
  <si>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</si>
  <si>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</si>
  <si>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</si>
  <si>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</si>
  <si>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</si>
  <si>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</si>
  <si>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</si>
  <si>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</si>
  <si>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</si>
  <si>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</si>
  <si>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</si>
  <si>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</si>
  <si>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</si>
  <si>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</si>
  <si>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</si>
  <si>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</si>
  <si>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</si>
  <si>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</si>
  <si>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</si>
  <si>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</si>
  <si>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</si>
  <si>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</si>
  <si>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</si>
  <si>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</si>
  <si>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</si>
  <si>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</si>
  <si>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</si>
  <si>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</si>
  <si>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</si>
  <si>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</si>
  <si>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</si>
  <si>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</si>
  <si>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</si>
  <si>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</si>
  <si>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</si>
  <si>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</si>
  <si>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</si>
  <si>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</si>
  <si>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</si>
  <si>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</si>
  <si>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</si>
  <si>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</si>
  <si>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</si>
  <si>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</si>
  <si>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</si>
  <si>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</si>
  <si>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</si>
  <si>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</si>
  <si>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</si>
  <si>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</si>
  <si>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</si>
  <si>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</si>
  <si>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</si>
  <si>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</si>
  <si>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</si>
  <si>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</si>
  <si>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</si>
  <si>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</si>
  <si>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</si>
  <si>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</si>
  <si>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</si>
  <si>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</si>
  <si>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</si>
  <si>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</si>
  <si>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</si>
  <si>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</si>
  <si>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</si>
  <si>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</si>
  <si>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</si>
  <si>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</si>
  <si>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</si>
  <si>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</si>
  <si>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</si>
  <si>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</si>
  <si>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</si>
  <si>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</si>
  <si>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</si>
  <si>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</si>
  <si>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</si>
  <si>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</si>
  <si>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</si>
  <si>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</si>
  <si>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</si>
  <si>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</si>
  <si>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</si>
  <si>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</si>
  <si>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</si>
  <si>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</si>
  <si>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</si>
  <si>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</si>
  <si>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</si>
  <si>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</si>
  <si>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</si>
  <si>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</si>
  <si>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</si>
  <si>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</si>
  <si>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</si>
  <si>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</si>
  <si>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</si>
  <si>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</si>
  <si>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</si>
  <si>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</si>
  <si>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</si>
  <si>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</si>
  <si>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</si>
  <si>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</si>
  <si>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</si>
  <si>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</si>
  <si>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</si>
  <si>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</si>
  <si>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</si>
  <si>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</si>
  <si>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</si>
  <si>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</si>
  <si>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</si>
  <si>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</si>
  <si>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</si>
  <si>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</si>
  <si>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</si>
  <si>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</si>
  <si>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</si>
  <si>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</si>
  <si>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</si>
  <si>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</si>
  <si>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</si>
  <si>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</si>
  <si>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</si>
  <si>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</si>
  <si>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</si>
  <si>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</si>
  <si>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</si>
  <si>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</si>
  <si>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</si>
  <si>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</si>
  <si>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</si>
  <si>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</si>
  <si>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</si>
  <si>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</si>
  <si>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</si>
  <si>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</si>
  <si>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</si>
  <si>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</si>
  <si>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</si>
  <si>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</si>
  <si>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</si>
  <si>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</si>
  <si>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</si>
  <si>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</si>
  <si>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</si>
  <si>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</si>
  <si>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</si>
  <si>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</si>
  <si>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</si>
  <si>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</si>
  <si>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</si>
  <si>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</si>
  <si>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</si>
  <si>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</si>
  <si>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</si>
  <si>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</si>
  <si>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</si>
  <si>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</si>
  <si>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</si>
  <si>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</si>
  <si>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</si>
  <si>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</si>
  <si>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</si>
  <si>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</si>
  <si>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</si>
  <si>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</si>
  <si>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</si>
  <si>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</si>
  <si>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</si>
  <si>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</si>
  <si>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</si>
  <si>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</si>
  <si>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</si>
  <si>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</si>
  <si>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</si>
  <si>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</si>
  <si>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</si>
  <si>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</si>
  <si>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</si>
  <si>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</si>
  <si>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</si>
  <si>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</si>
  <si>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</si>
  <si>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</si>
  <si>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</si>
  <si>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</si>
  <si>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</si>
  <si>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</si>
  <si>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</si>
  <si>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</si>
  <si>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</si>
  <si>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</si>
  <si>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</si>
  <si>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</si>
  <si>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</si>
  <si>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</si>
  <si>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</si>
  <si>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</si>
  <si>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</si>
  <si>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</si>
  <si>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</si>
  <si>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</si>
  <si>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</si>
  <si>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</si>
  <si>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</si>
  <si>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</si>
  <si>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</si>
  <si>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</si>
  <si>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</si>
  <si>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</si>
  <si>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</si>
  <si>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</si>
  <si>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</si>
  <si>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</si>
  <si>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</si>
  <si>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</si>
  <si>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</si>
  <si>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</si>
  <si>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</si>
  <si>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</si>
  <si>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</si>
  <si>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</si>
  <si>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</si>
  <si>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</si>
  <si>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</si>
  <si>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</si>
  <si>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</si>
  <si>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</si>
  <si>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</si>
  <si>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</si>
  <si>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</si>
  <si>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</si>
  <si>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</si>
  <si>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</si>
  <si>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</si>
  <si>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</si>
  <si>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</si>
  <si>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</si>
  <si>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</si>
  <si>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</si>
  <si>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</si>
  <si>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</si>
  <si>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</si>
  <si>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</si>
  <si>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</si>
  <si>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</si>
  <si>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</si>
  <si>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</si>
  <si>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</si>
  <si>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</si>
  <si>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</si>
  <si>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</si>
  <si>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</si>
  <si>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</si>
  <si>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</si>
  <si>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</si>
  <si>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</si>
  <si>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</si>
  <si>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</si>
  <si>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</si>
  <si>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</si>
  <si>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</si>
  <si>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</si>
  <si>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</si>
  <si>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</si>
  <si>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</si>
  <si>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</si>
  <si>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</si>
  <si>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</si>
  <si>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</si>
  <si>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</si>
  <si>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</si>
  <si>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</si>
  <si>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</si>
  <si>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</si>
  <si>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</si>
  <si>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</si>
  <si>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</si>
  <si>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</si>
  <si>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</si>
  <si>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</si>
  <si>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</si>
  <si>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</si>
  <si>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</si>
  <si>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</si>
  <si>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</si>
  <si>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</si>
  <si>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</si>
  <si>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</si>
  <si>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</si>
  <si>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</si>
  <si>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</si>
  <si>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</si>
  <si>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</si>
  <si>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</si>
  <si>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</si>
  <si>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</si>
  <si>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</si>
  <si>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</si>
  <si>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</si>
  <si>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</si>
  <si>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</si>
  <si>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</si>
  <si>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</si>
  <si>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</si>
  <si>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</si>
  <si>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</si>
  <si>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</si>
  <si>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</si>
  <si>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</si>
  <si>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</si>
  <si>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</si>
  <si>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</si>
  <si>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</si>
  <si>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</si>
  <si>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</si>
  <si>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</si>
  <si>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</si>
  <si>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</si>
  <si>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</si>
  <si>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</si>
  <si>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</si>
  <si>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</si>
  <si>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</si>
  <si>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</si>
  <si>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</si>
  <si>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</si>
  <si>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</si>
  <si>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</si>
  <si>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</si>
  <si>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</si>
  <si>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</si>
  <si>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</si>
  <si>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</si>
  <si>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</si>
  <si>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</si>
  <si>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</si>
  <si>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</si>
  <si>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</si>
  <si>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</si>
  <si>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</si>
  <si>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</si>
  <si>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</si>
  <si>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</si>
  <si>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</si>
  <si>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</si>
  <si>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</si>
  <si>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</si>
  <si>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</si>
  <si>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</si>
  <si>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</si>
  <si>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</si>
  <si>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</si>
  <si>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</si>
  <si>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</si>
  <si>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</si>
  <si>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</si>
  <si>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</si>
  <si>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</si>
  <si>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</si>
  <si>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</si>
  <si>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</si>
  <si>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</si>
  <si>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</si>
  <si>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</si>
  <si>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</si>
  <si>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</si>
  <si>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</si>
  <si>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</si>
  <si>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</si>
  <si>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</si>
  <si>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</si>
  <si>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</si>
  <si>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</si>
  <si>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</si>
  <si>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</si>
  <si>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</si>
  <si>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</si>
  <si>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</si>
  <si>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</si>
  <si>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</si>
  <si>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</si>
  <si>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</si>
  <si>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</si>
  <si>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</si>
  <si>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</si>
  <si>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</si>
  <si>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</si>
  <si>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</si>
  <si>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</si>
  <si>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</si>
  <si>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</si>
  <si>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</si>
  <si>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</si>
  <si>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</si>
  <si>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</si>
  <si>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</si>
  <si>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</si>
  <si>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</si>
  <si>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</si>
  <si>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</si>
  <si>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</si>
  <si>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</si>
  <si>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</si>
  <si>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</si>
  <si>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</si>
  <si>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</si>
  <si>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</si>
  <si>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</si>
  <si>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</si>
  <si>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</si>
  <si>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</si>
  <si>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</si>
  <si>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</si>
  <si>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</si>
  <si>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</si>
  <si>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</si>
  <si>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</si>
  <si>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</si>
  <si>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</si>
  <si>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</si>
  <si>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</si>
  <si>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</si>
  <si>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</si>
  <si>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</si>
  <si>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</si>
  <si>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</si>
  <si>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</si>
  <si>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</si>
  <si>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</si>
  <si>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</si>
  <si>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</si>
  <si>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</si>
  <si>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</si>
  <si>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</si>
  <si>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</si>
  <si>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</si>
  <si>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</si>
  <si>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</si>
  <si>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</si>
  <si>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</si>
  <si>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</si>
  <si>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</si>
  <si>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</si>
  <si>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</si>
  <si>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</si>
  <si>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</si>
  <si>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</si>
  <si>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</si>
  <si>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</si>
  <si>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</si>
  <si>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</si>
  <si>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</si>
  <si>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</si>
  <si>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</si>
  <si>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</si>
  <si>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</si>
  <si>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</si>
  <si>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</si>
  <si>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</si>
  <si>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</si>
  <si>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</si>
  <si>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</si>
  <si>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</si>
  <si>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</si>
  <si>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</si>
  <si>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</si>
  <si>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</si>
  <si>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</si>
  <si>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</si>
  <si>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</si>
  <si>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</si>
  <si>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</si>
  <si>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</si>
  <si>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</si>
  <si>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</si>
  <si>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</si>
  <si>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</si>
  <si>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</si>
  <si>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</si>
  <si>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</si>
  <si>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</si>
  <si>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</si>
  <si>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</si>
  <si>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</si>
  <si>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</si>
  <si>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</si>
  <si>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</si>
  <si>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</si>
  <si>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</si>
  <si>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</si>
  <si>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</si>
  <si>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</si>
  <si>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</si>
  <si>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</si>
  <si>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</si>
  <si>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</si>
  <si>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</si>
  <si>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</si>
  <si>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</si>
  <si>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</si>
  <si>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</si>
  <si>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</si>
  <si>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</si>
  <si>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</si>
  <si>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</si>
  <si>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</si>
  <si>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</si>
  <si>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</si>
  <si>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</si>
  <si>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</si>
  <si>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</si>
  <si>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</si>
  <si>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</si>
  <si>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</si>
  <si>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</si>
  <si>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</si>
  <si>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</si>
  <si>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</si>
  <si>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</si>
  <si>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</si>
  <si>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</si>
  <si>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</si>
  <si>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</si>
  <si>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</si>
  <si>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</si>
  <si>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</si>
  <si>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</si>
  <si>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</si>
  <si>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</si>
  <si>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</si>
  <si>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</si>
  <si>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</si>
  <si>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</si>
  <si>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</si>
  <si>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</si>
  <si>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</si>
  <si>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</si>
  <si>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</si>
  <si>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</si>
  <si>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</si>
  <si>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</si>
  <si>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</si>
  <si>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</si>
  <si>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</si>
  <si>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</si>
  <si>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</si>
  <si>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</si>
  <si>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</si>
  <si>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</si>
  <si>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</si>
  <si>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</si>
  <si>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</si>
  <si>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</si>
  <si>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</si>
  <si>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</si>
  <si>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</si>
  <si>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</si>
  <si>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</si>
  <si>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</si>
  <si>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</si>
  <si>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</si>
  <si>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</si>
  <si>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</si>
  <si>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</si>
  <si>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</si>
  <si>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</si>
  <si>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</si>
  <si>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</si>
  <si>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</si>
  <si>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</si>
  <si>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</si>
  <si>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</si>
  <si>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</si>
  <si>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</si>
  <si>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</si>
  <si>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</si>
  <si>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</si>
  <si>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</si>
  <si>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</si>
  <si>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</si>
  <si>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</si>
  <si>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</si>
  <si>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</si>
  <si>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</si>
  <si>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</si>
  <si>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</si>
  <si>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</si>
  <si>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</si>
  <si>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</si>
  <si>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</si>
  <si>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</si>
  <si>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</si>
  <si>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</si>
  <si>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</si>
  <si>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</si>
  <si>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</si>
  <si>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</si>
  <si>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</si>
  <si>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</si>
  <si>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</si>
  <si>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</si>
  <si>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</si>
  <si>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</si>
  <si>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</si>
  <si>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</si>
  <si>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</si>
  <si>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</si>
  <si>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</si>
  <si>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</si>
  <si>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</si>
  <si>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</si>
  <si>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</si>
  <si>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</si>
  <si>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</si>
  <si>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</si>
  <si>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</si>
  <si>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</si>
  <si>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</si>
  <si>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</si>
  <si>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</si>
  <si>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</si>
  <si>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</si>
  <si>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</si>
  <si>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</si>
  <si>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</si>
  <si>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</si>
  <si>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</si>
  <si>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</si>
  <si>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</si>
  <si>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</si>
  <si>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</si>
  <si>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</si>
  <si>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</si>
  <si>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</si>
  <si>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</si>
  <si>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</si>
  <si>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</si>
  <si>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</si>
  <si>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</si>
  <si>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</si>
  <si>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</si>
  <si>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</si>
  <si>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</si>
  <si>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</si>
  <si>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</si>
  <si>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</si>
  <si>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</si>
  <si>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</si>
  <si>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</si>
  <si>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</si>
  <si>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</si>
  <si>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</si>
  <si>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</si>
  <si>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</si>
  <si>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</si>
  <si>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</si>
  <si>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</si>
  <si>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</si>
  <si>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</si>
  <si>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</si>
  <si>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</si>
  <si>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</si>
  <si>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</si>
  <si>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</si>
  <si>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</si>
  <si>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</si>
  <si>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</si>
  <si>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</si>
  <si>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</si>
  <si>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</si>
  <si>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</si>
  <si>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</si>
  <si>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</si>
  <si>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</si>
  <si>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</si>
  <si>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</si>
  <si>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</si>
  <si>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</si>
  <si>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</si>
  <si>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</si>
  <si>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</si>
  <si>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</si>
  <si>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</si>
  <si>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</si>
  <si>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</si>
  <si>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</si>
  <si>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</si>
  <si>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</si>
  <si>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</si>
  <si>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</si>
  <si>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</si>
  <si>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</si>
  <si>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</si>
  <si>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</si>
  <si>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</si>
  <si>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</si>
  <si>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</si>
  <si>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</si>
  <si>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</si>
  <si>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</si>
  <si>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</si>
  <si>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</si>
  <si>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</si>
  <si>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</si>
  <si>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</si>
  <si>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</si>
  <si>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</si>
  <si>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</si>
  <si>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</si>
  <si>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</si>
  <si>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</si>
  <si>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</si>
  <si>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</si>
  <si>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</si>
  <si>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</si>
  <si>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</si>
  <si>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</si>
  <si>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</si>
  <si>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</si>
  <si>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</si>
  <si>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</si>
  <si>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</si>
  <si>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</si>
  <si>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</si>
  <si>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</si>
  <si>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</si>
  <si>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</si>
  <si>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</si>
  <si>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</si>
  <si>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</si>
  <si>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</si>
  <si>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</si>
  <si>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</si>
  <si>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</si>
  <si>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</si>
  <si>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</si>
  <si>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</si>
  <si>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</si>
  <si>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</si>
  <si>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</si>
  <si>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</si>
  <si>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</si>
  <si>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</si>
  <si>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</si>
  <si>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</si>
  <si>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</si>
  <si>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</si>
  <si>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</si>
  <si>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</si>
  <si>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</si>
  <si>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</si>
  <si>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</si>
  <si>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</si>
  <si>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</si>
  <si>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</si>
  <si>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</si>
  <si>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</si>
  <si>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</si>
  <si>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</si>
  <si>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</si>
  <si>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</si>
  <si>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</si>
  <si>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</si>
  <si>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</si>
  <si>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</si>
  <si>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</si>
  <si>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</si>
  <si>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</si>
  <si>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</si>
  <si>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</si>
  <si>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</si>
  <si>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</si>
  <si>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</si>
  <si>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</si>
  <si>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</si>
  <si>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</si>
  <si>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</si>
  <si>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</si>
  <si>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</si>
  <si>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</si>
  <si>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</si>
  <si>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</si>
  <si>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</si>
  <si>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</si>
  <si>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</si>
  <si>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</si>
  <si>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</si>
  <si>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</si>
  <si>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</si>
  <si>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</si>
  <si>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</si>
  <si>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</si>
  <si>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</si>
  <si>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</si>
  <si>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</si>
  <si>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</si>
  <si>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</si>
  <si>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</si>
  <si>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</si>
  <si>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</si>
  <si>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</si>
  <si>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</si>
  <si>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</si>
  <si>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</si>
  <si>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</si>
  <si>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</si>
  <si>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</si>
  <si>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</si>
  <si>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</si>
  <si>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</si>
  <si>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</si>
  <si>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</si>
  <si>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</si>
  <si>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</si>
  <si>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</si>
  <si>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</si>
  <si>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</si>
  <si>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</si>
  <si>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</si>
  <si>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</si>
  <si>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</si>
  <si>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</si>
  <si>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</si>
  <si>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</si>
  <si>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</si>
  <si>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</si>
  <si>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</si>
  <si>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</si>
  <si>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</si>
  <si>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</si>
  <si>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</si>
  <si>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</si>
  <si>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</si>
  <si>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</si>
  <si>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</si>
  <si>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</si>
  <si>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</si>
  <si>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</si>
  <si>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</si>
  <si>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</si>
  <si>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</si>
  <si>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</si>
  <si>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</si>
  <si>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</si>
  <si>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</si>
  <si>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</si>
  <si>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</si>
  <si>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</si>
  <si>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</si>
  <si>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</si>
  <si>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</si>
  <si>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</si>
  <si>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</si>
  <si>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</si>
  <si>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</si>
  <si>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</si>
  <si>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</si>
  <si>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</si>
  <si>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</si>
  <si>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</si>
  <si>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</si>
  <si>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</si>
  <si>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</si>
  <si>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</si>
  <si>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</si>
  <si>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</si>
  <si>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</si>
  <si>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</si>
  <si>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</si>
  <si>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</si>
  <si>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</si>
  <si>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</si>
  <si>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</si>
  <si>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</si>
  <si>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</si>
  <si>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</si>
  <si>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</si>
  <si>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</si>
  <si>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</si>
  <si>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</si>
  <si>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</si>
  <si>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</si>
  <si>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</si>
  <si>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</si>
  <si>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</si>
  <si>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</si>
  <si>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</si>
  <si>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</si>
  <si>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</si>
  <si>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</si>
  <si>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</si>
  <si>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</si>
  <si>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</si>
  <si>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</si>
  <si>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</si>
  <si>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</si>
  <si>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</si>
  <si>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</si>
  <si>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</si>
  <si>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</si>
  <si>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</si>
  <si>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</si>
  <si>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</si>
  <si>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</si>
  <si>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</si>
  <si>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</si>
  <si>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</si>
  <si>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</si>
  <si>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</si>
  <si>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</si>
  <si>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</si>
  <si>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</si>
  <si>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</si>
  <si>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</si>
  <si>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</si>
  <si>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</si>
  <si>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</si>
  <si>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</si>
  <si>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</si>
  <si>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</si>
  <si>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</si>
  <si>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</si>
  <si>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</si>
  <si>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</si>
  <si>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</si>
  <si>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</si>
  <si>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</si>
  <si>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</si>
  <si>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</si>
  <si>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</si>
  <si>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</si>
  <si>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</si>
  <si>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</si>
  <si>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</si>
  <si>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</si>
  <si>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</si>
  <si>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</si>
  <si>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</si>
  <si>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</si>
  <si>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</si>
  <si>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</si>
  <si>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</si>
  <si>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</si>
  <si>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</si>
  <si>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</si>
  <si>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</si>
  <si>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</si>
  <si>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</si>
  <si>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</si>
  <si>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</si>
  <si>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</si>
  <si>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</si>
  <si>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</si>
  <si>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</si>
  <si>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</si>
  <si>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</si>
  <si>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</si>
  <si>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</si>
  <si>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</si>
  <si>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</si>
  <si>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</si>
  <si>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</si>
  <si>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</si>
  <si>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</si>
  <si>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</si>
  <si>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</si>
  <si>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</si>
  <si>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</si>
  <si>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</si>
  <si>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</si>
  <si>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</si>
  <si>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</si>
  <si>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</si>
  <si>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</si>
  <si>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</si>
  <si>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</si>
  <si>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</si>
  <si>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</si>
  <si>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</si>
  <si>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</si>
  <si>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</si>
  <si>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</si>
  <si>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</si>
  <si>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</si>
  <si>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</si>
  <si>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</si>
  <si>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</si>
  <si>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</si>
  <si>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</si>
  <si>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</si>
  <si>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</si>
  <si>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</si>
  <si>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</si>
  <si>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</si>
  <si>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</si>
  <si>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</si>
  <si>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</si>
  <si>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</si>
  <si>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</si>
  <si>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</si>
  <si>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</si>
  <si>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</si>
  <si>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</si>
  <si>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</si>
  <si>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</si>
  <si>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</si>
  <si>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</si>
  <si>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</si>
  <si>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</si>
  <si>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</si>
  <si>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</si>
  <si>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</si>
  <si>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</si>
  <si>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</si>
  <si>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</si>
  <si>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</si>
  <si>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</si>
  <si>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</si>
  <si>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</si>
  <si>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</si>
  <si>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</si>
  <si>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</si>
  <si>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</si>
  <si>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</si>
  <si>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</si>
  <si>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</si>
  <si>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</si>
  <si>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</si>
  <si>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</si>
  <si>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</si>
  <si>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</si>
  <si>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</si>
  <si>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</si>
  <si>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</si>
  <si>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</si>
  <si>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</si>
  <si>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</si>
  <si>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</si>
  <si>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</si>
  <si>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</si>
  <si>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</si>
  <si>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</si>
  <si>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</si>
  <si>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</si>
  <si>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</si>
  <si>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</si>
  <si>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</si>
  <si>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</si>
  <si>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</si>
  <si>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</si>
  <si>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</si>
  <si>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</si>
  <si>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</si>
  <si>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</si>
  <si>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</si>
  <si>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</si>
  <si>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</si>
  <si>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</si>
  <si>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</si>
  <si>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</si>
  <si>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</si>
  <si>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</si>
  <si>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</si>
  <si>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</si>
  <si>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</si>
  <si>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</si>
  <si>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</si>
  <si>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</si>
  <si>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</si>
  <si>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</si>
  <si>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</si>
  <si>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</si>
  <si>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</si>
  <si>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</si>
  <si>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</si>
  <si>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</si>
  <si>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</si>
  <si>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</si>
  <si>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</si>
  <si>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</si>
  <si>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</si>
  <si>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</si>
  <si>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</si>
  <si>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</si>
  <si>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</si>
  <si>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</si>
  <si>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</si>
  <si>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</si>
  <si>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</si>
  <si>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</si>
  <si>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</si>
  <si>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</si>
  <si>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</si>
  <si>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</si>
  <si>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</si>
  <si>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</si>
  <si>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</si>
  <si>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</si>
  <si>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</si>
  <si>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</si>
  <si>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</si>
  <si>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</si>
  <si>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</si>
  <si>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</si>
  <si>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</si>
  <si>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</si>
  <si>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</si>
  <si>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</si>
  <si>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</si>
  <si>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</si>
  <si>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</si>
  <si>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</si>
  <si>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</si>
  <si>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</si>
  <si>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</si>
  <si>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</si>
  <si>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</si>
  <si>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</si>
  <si>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</si>
  <si>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</si>
  <si>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</si>
  <si>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</si>
  <si>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</si>
  <si>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</si>
  <si>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</si>
  <si>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</si>
  <si>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</si>
  <si>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</si>
  <si>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</si>
  <si>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</si>
  <si>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</si>
  <si>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</si>
  <si>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</si>
  <si>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</si>
  <si>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</si>
  <si>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</si>
  <si>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</si>
  <si>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</si>
  <si>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</si>
  <si>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</si>
  <si>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</si>
  <si>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</si>
  <si>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</si>
  <si>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</si>
  <si>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</si>
  <si>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</si>
  <si>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</si>
  <si>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</si>
  <si>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</si>
  <si>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</si>
  <si>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</si>
  <si>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</si>
  <si>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</si>
  <si>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</si>
  <si>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</si>
  <si>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</si>
  <si>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</si>
  <si>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</si>
  <si>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</si>
  <si>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</si>
  <si>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</si>
  <si>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</si>
  <si>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</si>
  <si>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</si>
  <si>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</si>
  <si>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</si>
  <si>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</si>
  <si>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</si>
  <si>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</si>
  <si>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</si>
  <si>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</si>
  <si>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</si>
  <si>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</si>
  <si>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</si>
  <si>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</si>
  <si>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</si>
  <si>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</si>
  <si>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</si>
  <si>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</si>
  <si>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</si>
  <si>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</si>
  <si>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</si>
  <si>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</si>
  <si>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</si>
  <si>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</si>
  <si>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</si>
  <si>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</si>
  <si>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</si>
  <si>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</si>
  <si>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</si>
  <si>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</si>
  <si>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</si>
  <si>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</si>
  <si>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</si>
  <si>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</si>
  <si>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</si>
  <si>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</si>
  <si>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</si>
  <si>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</si>
  <si>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</si>
  <si>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</si>
  <si>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</si>
  <si>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</si>
  <si>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</si>
  <si>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</si>
  <si>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</si>
  <si>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</si>
  <si>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</si>
  <si>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</si>
  <si>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</si>
  <si>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</si>
  <si>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</si>
  <si>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</si>
  <si>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</si>
  <si>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</si>
  <si>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</si>
  <si>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</si>
  <si>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</si>
  <si>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</si>
  <si>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</si>
  <si>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</si>
  <si>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</si>
  <si>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</si>
  <si>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</si>
  <si>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</si>
  <si>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</si>
  <si>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</si>
  <si>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</si>
  <si>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</si>
  <si>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</si>
  <si>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</si>
  <si>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</si>
  <si>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</si>
  <si>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</si>
  <si>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</si>
  <si>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</si>
  <si>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</si>
  <si>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</si>
  <si>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</si>
  <si>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</si>
  <si>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</si>
  <si>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</si>
  <si>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</si>
  <si>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</si>
  <si>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</si>
  <si>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</si>
  <si>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</si>
  <si>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</si>
  <si>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</si>
  <si>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</si>
  <si>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</si>
  <si>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</si>
  <si>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</si>
  <si>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</si>
  <si>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</si>
  <si>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</si>
  <si>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</si>
  <si>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</si>
  <si>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</si>
  <si>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</si>
  <si>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</si>
  <si>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</si>
  <si>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</si>
  <si>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</si>
  <si>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</si>
  <si>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</si>
  <si>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</si>
  <si>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</si>
  <si>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</si>
  <si>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</si>
  <si>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</si>
  <si>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</si>
  <si>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</si>
  <si>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</si>
  <si>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</si>
  <si>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</si>
  <si>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</si>
  <si>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</si>
  <si>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</si>
  <si>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</si>
  <si>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</si>
  <si>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</si>
  <si>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</si>
  <si>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</si>
  <si>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</si>
  <si>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</si>
  <si>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</si>
  <si>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</si>
  <si>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</si>
  <si>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</si>
  <si>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</si>
  <si>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</si>
  <si>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</si>
  <si>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</si>
  <si>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</si>
  <si>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</si>
  <si>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</si>
  <si>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</si>
  <si>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</si>
  <si>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</si>
  <si>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</si>
  <si>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</si>
  <si>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</si>
  <si>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</si>
  <si>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</si>
  <si>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</si>
  <si>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</si>
  <si>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</si>
  <si>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</si>
  <si>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</si>
  <si>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</si>
  <si>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</si>
  <si>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</si>
  <si>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</si>
  <si>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</si>
  <si>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</si>
  <si>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</si>
  <si>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</si>
  <si>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</si>
  <si>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</si>
  <si>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</si>
  <si>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</si>
  <si>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</si>
  <si>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</si>
  <si>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</si>
  <si>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</si>
  <si>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</si>
  <si>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</si>
  <si>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</si>
  <si>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</si>
  <si>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</si>
  <si>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</si>
  <si>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</si>
  <si>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</si>
  <si>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</si>
  <si>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</si>
  <si>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</si>
  <si>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</si>
  <si>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</si>
  <si>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</si>
  <si>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</si>
  <si>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</si>
  <si>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</si>
  <si>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</si>
  <si>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</si>
  <si>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</si>
  <si>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</si>
  <si>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</si>
  <si>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</si>
  <si>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</si>
  <si>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</si>
  <si>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</si>
  <si>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</si>
  <si>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</si>
  <si>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</si>
  <si>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</si>
  <si>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</si>
  <si>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</si>
  <si>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</si>
  <si>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</si>
  <si>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</si>
  <si>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</si>
  <si>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</si>
  <si>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</si>
  <si>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</si>
  <si>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</si>
  <si>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</si>
  <si>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</si>
  <si>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</si>
  <si>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</si>
  <si>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</si>
  <si>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</si>
  <si>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</si>
  <si>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</si>
  <si>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</si>
  <si>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</si>
  <si>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</si>
  <si>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</si>
  <si>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</si>
  <si>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</si>
  <si>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</si>
  <si>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</si>
  <si>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</si>
  <si>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</si>
  <si>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</si>
  <si>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</si>
  <si>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</si>
  <si>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</si>
  <si>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</si>
  <si>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</si>
  <si>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</si>
  <si>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</si>
  <si>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</si>
  <si>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</si>
  <si>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</si>
  <si>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</si>
  <si>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</si>
  <si>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</si>
  <si>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</si>
  <si>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</si>
  <si>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</si>
  <si>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</si>
  <si>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</si>
  <si>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</si>
  <si>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</si>
  <si>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</si>
  <si>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</si>
  <si>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</si>
  <si>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</si>
  <si>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</si>
  <si>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</si>
  <si>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</si>
  <si>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</si>
  <si>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</si>
  <si>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</si>
  <si>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</si>
  <si>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</si>
  <si>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</si>
  <si>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</si>
  <si>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</si>
  <si>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</si>
  <si>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</si>
  <si>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</si>
  <si>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</si>
  <si>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</si>
  <si>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</si>
  <si>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</si>
  <si>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</si>
  <si>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</si>
  <si>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</si>
  <si>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</si>
  <si>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</si>
  <si>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</si>
  <si>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</si>
  <si>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</si>
  <si>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</si>
  <si>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</si>
  <si>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</si>
  <si>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</si>
  <si>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</si>
  <si>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</si>
  <si>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</si>
  <si>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</si>
  <si>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</si>
  <si>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</si>
  <si>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</si>
  <si>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</si>
  <si>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</si>
  <si>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</si>
  <si>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</si>
  <si>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</si>
  <si>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</si>
  <si>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</si>
  <si>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</si>
  <si>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</si>
  <si>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</si>
  <si>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</si>
  <si>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</si>
  <si>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</si>
  <si>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</si>
  <si>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</si>
  <si>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</si>
  <si>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</si>
  <si>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</si>
  <si>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</si>
  <si>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</si>
  <si>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</si>
  <si>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</si>
  <si>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</si>
  <si>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</si>
  <si>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</si>
  <si>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</si>
  <si>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</si>
  <si>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</si>
  <si>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</si>
  <si>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</si>
  <si>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</si>
  <si>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</si>
  <si>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</si>
  <si>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</si>
  <si>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</si>
  <si>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</si>
  <si>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</si>
  <si>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</si>
  <si>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</si>
  <si>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</si>
  <si>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</si>
  <si>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</si>
  <si>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</si>
  <si>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</si>
  <si>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</si>
  <si>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</si>
  <si>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</si>
  <si>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</si>
  <si>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</si>
  <si>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</si>
  <si>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</si>
  <si>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</si>
  <si>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</si>
  <si>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</si>
  <si>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</si>
  <si>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</si>
  <si>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</si>
  <si>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</si>
  <si>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</si>
  <si>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</si>
  <si>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</si>
  <si>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</si>
  <si>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</si>
  <si>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</si>
  <si>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</si>
  <si>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</si>
  <si>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</si>
  <si>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</si>
  <si>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</si>
  <si>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</si>
  <si>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</si>
  <si>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</si>
  <si>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</si>
  <si>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</si>
  <si>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</si>
  <si>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</si>
  <si>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</si>
  <si>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</si>
  <si>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</si>
  <si>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</si>
  <si>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</si>
  <si>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</si>
  <si>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</si>
  <si>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</si>
  <si>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</si>
  <si>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</si>
  <si>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</si>
  <si>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</si>
  <si>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</si>
  <si>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</si>
  <si>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</si>
  <si>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</si>
  <si>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</si>
  <si>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</si>
  <si>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</si>
  <si>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</si>
  <si>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</si>
  <si>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</si>
  <si>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</si>
  <si>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</si>
  <si>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</si>
  <si>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</si>
  <si>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</si>
  <si>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</si>
  <si>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</si>
  <si>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</si>
  <si>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</si>
  <si>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</si>
  <si>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</si>
  <si>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</si>
  <si>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</si>
  <si>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</si>
  <si>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</si>
  <si>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</si>
  <si>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</si>
  <si>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</si>
  <si>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</si>
  <si>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</si>
  <si>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</si>
  <si>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</si>
  <si>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</si>
  <si>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</si>
  <si>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</si>
  <si>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</si>
  <si>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</si>
  <si>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</si>
  <si>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</si>
  <si>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</si>
  <si>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</si>
  <si>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</si>
  <si>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</si>
  <si>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</si>
  <si>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</si>
  <si>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</si>
  <si>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</si>
  <si>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</si>
  <si>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</si>
  <si>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</si>
  <si>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</si>
  <si>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</si>
  <si>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</si>
  <si>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</si>
  <si>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</si>
  <si>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</si>
  <si>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</si>
  <si>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</si>
  <si>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</si>
  <si>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</si>
  <si>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</si>
  <si>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</si>
  <si>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</si>
  <si>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</si>
  <si>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</si>
  <si>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</si>
  <si>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</si>
  <si>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</si>
  <si>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</si>
  <si>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</si>
  <si>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</si>
  <si>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</si>
  <si>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</si>
  <si>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</si>
  <si>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</si>
  <si>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</si>
  <si>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</si>
  <si>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</si>
  <si>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</si>
  <si>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</si>
  <si>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</si>
  <si>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</si>
  <si>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</si>
  <si>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</si>
  <si>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</si>
  <si>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</si>
  <si>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</si>
  <si>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</si>
  <si>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</si>
  <si>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</si>
  <si>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</si>
  <si>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</si>
  <si>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</si>
  <si>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</si>
  <si>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</si>
  <si>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</si>
  <si>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</si>
  <si>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</si>
  <si>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</si>
  <si>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</si>
  <si>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</si>
  <si>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</si>
  <si>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</si>
  <si>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</si>
  <si>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</si>
  <si>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</si>
  <si>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</si>
  <si>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</si>
  <si>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</si>
  <si>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</si>
  <si>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</si>
  <si>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</si>
  <si>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</si>
  <si>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</si>
  <si>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</si>
  <si>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</si>
  <si>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</si>
  <si>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</si>
  <si>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</si>
  <si>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</si>
  <si>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</si>
  <si>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</si>
  <si>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</si>
  <si>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</si>
  <si>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</si>
  <si>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</si>
  <si>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</si>
  <si>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</si>
  <si>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</si>
  <si>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</si>
  <si>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</si>
  <si>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</si>
  <si>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</si>
  <si>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</si>
  <si>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</si>
  <si>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</si>
  <si>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</si>
  <si>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</si>
  <si>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</si>
  <si>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</si>
  <si>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</si>
  <si>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</si>
  <si>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</si>
  <si>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</si>
  <si>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</si>
  <si>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</si>
  <si>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</si>
  <si>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</si>
  <si>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</si>
  <si>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</si>
  <si>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</si>
  <si>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</si>
  <si>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</si>
  <si>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</si>
  <si>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</si>
  <si>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</si>
  <si>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</si>
  <si>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</si>
  <si>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</si>
  <si>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</si>
  <si>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</si>
  <si>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</si>
  <si>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</si>
  <si>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</si>
  <si>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</si>
  <si>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</si>
  <si>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</si>
  <si>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</si>
  <si>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</si>
  <si>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</si>
  <si>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</si>
  <si>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</si>
  <si>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</si>
  <si>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</si>
  <si>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</si>
  <si>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</si>
  <si>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</si>
  <si>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</si>
  <si>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</si>
  <si>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</si>
  <si>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</si>
  <si>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</si>
  <si>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</si>
  <si>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</si>
  <si>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</si>
  <si>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</si>
  <si>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</si>
  <si>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</si>
  <si>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</si>
  <si>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</si>
  <si>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</si>
  <si>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</si>
  <si>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</si>
  <si>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</si>
  <si>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</si>
  <si>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</si>
  <si>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</si>
  <si>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</si>
  <si>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</si>
  <si>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</si>
  <si>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</si>
  <si>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</si>
  <si>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</si>
  <si>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</si>
  <si>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</si>
  <si>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</si>
  <si>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</si>
  <si>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</si>
  <si>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</si>
  <si>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</si>
  <si>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</si>
  <si>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</si>
  <si>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</si>
  <si>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</si>
  <si>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</si>
  <si>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</si>
  <si>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</si>
  <si>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</si>
  <si>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</si>
  <si>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</si>
  <si>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</si>
  <si>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</si>
  <si>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</si>
  <si>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</si>
  <si>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</si>
  <si>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</si>
  <si>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</si>
  <si>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</si>
  <si>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</si>
  <si>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</si>
  <si>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</si>
  <si>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</si>
  <si>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</si>
  <si>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</si>
  <si>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</si>
  <si>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</si>
  <si>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</si>
  <si>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</si>
  <si>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</si>
  <si>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</si>
  <si>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</si>
  <si>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</si>
  <si>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</si>
  <si>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</si>
  <si>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</si>
  <si>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</si>
  <si>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</si>
  <si>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</si>
  <si>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</si>
  <si>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</si>
  <si>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</si>
  <si>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</si>
  <si>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</si>
  <si>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</si>
  <si>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</si>
  <si>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</si>
  <si>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</si>
  <si>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</si>
  <si>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</si>
  <si>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</si>
  <si>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</si>
  <si>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</si>
  <si>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</si>
  <si>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</si>
  <si>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</si>
  <si>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</si>
  <si>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</si>
  <si>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</si>
  <si>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</si>
  <si>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</si>
  <si>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</si>
  <si>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</si>
  <si>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</si>
  <si>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</si>
  <si>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</si>
  <si>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</si>
  <si>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</si>
  <si>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</si>
  <si>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</si>
  <si>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</si>
  <si>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</si>
  <si>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</si>
  <si>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</si>
  <si>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</si>
  <si>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</si>
  <si>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</si>
  <si>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</si>
  <si>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</si>
  <si>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</si>
  <si>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</si>
  <si>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</si>
  <si>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</si>
  <si>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</si>
  <si>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</si>
  <si>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</si>
  <si>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</si>
  <si>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</si>
  <si>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</si>
  <si>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</si>
  <si>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</si>
  <si>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</si>
  <si>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</si>
  <si>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</si>
  <si>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</si>
  <si>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</si>
  <si>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</si>
  <si>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</si>
  <si>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</si>
  <si>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</si>
  <si>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</si>
  <si>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</si>
  <si>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</si>
  <si>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</si>
  <si>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</si>
  <si>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</si>
  <si>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</si>
  <si>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</si>
  <si>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</si>
  <si>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</si>
  <si>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</si>
  <si>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</si>
  <si>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</si>
  <si>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</si>
  <si>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</si>
  <si>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</si>
  <si>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</si>
  <si>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</si>
  <si>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</si>
  <si>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</si>
  <si>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</si>
  <si>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</si>
  <si>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</si>
  <si>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</si>
  <si>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</si>
  <si>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</si>
  <si>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</si>
  <si>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</si>
  <si>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</si>
  <si>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</si>
  <si>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</si>
  <si>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</si>
  <si>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</si>
  <si>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</si>
  <si>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</si>
  <si>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</si>
  <si>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</si>
  <si>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</si>
  <si>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</si>
  <si>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</si>
  <si>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</si>
  <si>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</si>
  <si>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</si>
  <si>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</si>
  <si>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</si>
  <si>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</si>
  <si>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</si>
  <si>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</si>
  <si>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</si>
  <si>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</si>
  <si>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</si>
  <si>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</si>
  <si>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</si>
  <si>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</si>
  <si>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</si>
  <si>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</si>
  <si>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</si>
  <si>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</si>
  <si>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</si>
  <si>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</si>
  <si>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</si>
  <si>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</si>
  <si>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</si>
  <si>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</si>
  <si>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</si>
  <si>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</si>
  <si>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</si>
  <si>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</si>
  <si>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</si>
  <si>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</si>
  <si>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</si>
  <si>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</si>
  <si>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</si>
  <si>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</si>
  <si>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</si>
  <si>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</si>
  <si>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</si>
  <si>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</si>
  <si>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</si>
  <si>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</si>
  <si>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</si>
  <si>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</si>
  <si>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</si>
  <si>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</si>
  <si>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</si>
  <si>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</si>
  <si>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</si>
  <si>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</si>
  <si>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</si>
  <si>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</si>
  <si>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</si>
  <si>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</si>
  <si>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</si>
  <si>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</si>
  <si>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</si>
  <si>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</si>
  <si>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</si>
  <si>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</si>
  <si>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</si>
  <si>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</si>
  <si>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</si>
  <si>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</si>
  <si>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</si>
  <si>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</si>
  <si>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</si>
  <si>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</si>
  <si>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</si>
  <si>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</si>
  <si>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</si>
  <si>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</si>
  <si>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</si>
  <si>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</si>
  <si>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</si>
  <si>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</si>
  <si>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</si>
  <si>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</si>
  <si>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</si>
  <si>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</si>
  <si>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</si>
  <si>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</si>
  <si>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</si>
  <si>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</si>
  <si>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</si>
  <si>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</si>
  <si>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</si>
  <si>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</si>
  <si>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</si>
  <si>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</si>
  <si>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</si>
  <si>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</si>
  <si>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</si>
  <si>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</si>
  <si>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</si>
  <si>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</si>
  <si>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</si>
  <si>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</si>
  <si>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</si>
  <si>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</si>
  <si>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</si>
  <si>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</si>
  <si>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</si>
  <si>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</si>
  <si>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</si>
  <si>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</si>
  <si>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</si>
  <si>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</si>
  <si>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</si>
  <si>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</si>
  <si>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</si>
  <si>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</si>
  <si>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</si>
  <si>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</si>
  <si>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</si>
  <si>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</si>
  <si>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</si>
  <si>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</si>
  <si>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</si>
  <si>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</si>
  <si>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</si>
  <si>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</si>
  <si>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</si>
  <si>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</si>
  <si>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</si>
  <si>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</si>
  <si>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</si>
  <si>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</si>
  <si>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</si>
  <si>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</si>
  <si>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</si>
  <si>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</si>
  <si>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</si>
  <si>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</si>
  <si>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</si>
  <si>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</si>
  <si>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</si>
  <si>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</si>
  <si>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</si>
  <si>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</si>
  <si>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</si>
  <si>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</si>
  <si>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</si>
  <si>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</si>
  <si>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</si>
  <si>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</si>
  <si>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</si>
  <si>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</si>
  <si>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</si>
  <si>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</si>
  <si>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</si>
  <si>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</si>
  <si>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</si>
  <si>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</si>
  <si>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</si>
  <si>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</si>
  <si>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</si>
  <si>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</si>
  <si>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</si>
  <si>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</si>
  <si>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</si>
  <si>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</si>
  <si>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</si>
  <si>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</si>
  <si>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</si>
  <si>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</si>
  <si>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</si>
  <si>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</si>
  <si>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</si>
  <si>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</si>
  <si>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</si>
  <si>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</si>
  <si>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</si>
  <si>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</si>
  <si>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</si>
  <si>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</si>
  <si>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</si>
  <si>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</si>
  <si>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</si>
  <si>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</si>
  <si>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</si>
  <si>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</si>
  <si>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</si>
  <si>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</si>
  <si>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</si>
  <si>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</si>
  <si>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</si>
  <si>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</si>
  <si>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</si>
  <si>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</si>
  <si>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</si>
  <si>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</si>
  <si>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</si>
  <si>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</si>
  <si>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</si>
  <si>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</si>
  <si>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</si>
  <si>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</si>
  <si>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</si>
  <si>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</si>
  <si>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</si>
  <si>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</si>
  <si>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</si>
  <si>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</si>
  <si>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</si>
  <si>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</si>
  <si>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</si>
  <si>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</si>
  <si>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</si>
  <si>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</si>
  <si>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</si>
  <si>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</si>
  <si>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</si>
  <si>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</si>
  <si>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</si>
  <si>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</si>
  <si>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</si>
  <si>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</si>
  <si>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</si>
  <si>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</si>
  <si>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</si>
  <si>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</si>
  <si>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</si>
  <si>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</si>
  <si>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</si>
  <si>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</si>
  <si>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</si>
  <si>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</si>
  <si>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</si>
  <si>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</si>
  <si>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</si>
  <si>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</si>
  <si>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</si>
  <si>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</si>
  <si>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</si>
  <si>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</si>
  <si>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</si>
  <si>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</si>
  <si>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</si>
  <si>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</si>
  <si>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</si>
  <si>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</si>
  <si>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</si>
  <si>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</si>
  <si>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</si>
  <si>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</si>
  <si>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</si>
  <si>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</si>
  <si>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</si>
  <si>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</si>
  <si>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</si>
  <si>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</si>
  <si>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</si>
  <si>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</si>
  <si>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</si>
  <si>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</si>
  <si>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</si>
  <si>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</si>
  <si>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</si>
  <si>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</si>
  <si>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</si>
  <si>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</si>
  <si>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</si>
  <si>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</si>
  <si>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</si>
  <si>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</si>
  <si>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</si>
  <si>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</si>
  <si>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</si>
  <si>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</si>
  <si>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</si>
  <si>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</si>
  <si>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</si>
  <si>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</si>
  <si>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</si>
  <si>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</si>
  <si>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</si>
  <si>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</si>
  <si>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</si>
  <si>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</si>
  <si>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</si>
  <si>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</si>
  <si>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</si>
  <si>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</si>
  <si>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</si>
  <si>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</si>
  <si>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</si>
  <si>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</si>
  <si>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</si>
  <si>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</si>
  <si>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</si>
  <si>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</si>
  <si>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</si>
  <si>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</si>
  <si>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</si>
  <si>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</si>
  <si>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</si>
  <si>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</si>
  <si>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</si>
  <si>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</si>
  <si>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</si>
  <si>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</si>
  <si>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</si>
  <si>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</si>
  <si>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</si>
  <si>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</si>
  <si>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</si>
  <si>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</si>
  <si>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</si>
  <si>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</si>
  <si>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</si>
  <si>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</si>
  <si>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</si>
  <si>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</si>
  <si>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</si>
  <si>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</si>
  <si>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</si>
  <si>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</si>
  <si>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</si>
  <si>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</si>
  <si>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</si>
  <si>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</si>
  <si>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</si>
  <si>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</si>
  <si>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</si>
  <si>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</si>
  <si>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</si>
  <si>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</si>
  <si>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</si>
  <si>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</si>
  <si>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</si>
  <si>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</si>
  <si>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</si>
  <si>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</si>
  <si>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</si>
  <si>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</si>
  <si>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</si>
  <si>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</si>
  <si>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</si>
  <si>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</si>
  <si>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</si>
  <si>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</si>
  <si>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</si>
  <si>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</si>
  <si>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</si>
  <si>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</si>
  <si>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</si>
  <si>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</si>
  <si>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</si>
  <si>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</si>
  <si>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</si>
  <si>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</si>
  <si>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</si>
  <si>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</si>
  <si>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</si>
  <si>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</si>
  <si>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</si>
  <si>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</si>
  <si>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</si>
  <si>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</si>
  <si>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</si>
  <si>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</si>
  <si>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</si>
  <si>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</si>
  <si>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</si>
  <si>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</si>
  <si>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</si>
  <si>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</si>
  <si>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</si>
  <si>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</si>
  <si>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</si>
  <si>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</si>
  <si>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</si>
  <si>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</si>
  <si>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</si>
  <si>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</si>
  <si>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</si>
  <si>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</si>
  <si>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</si>
  <si>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</si>
  <si>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</si>
  <si>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</si>
  <si>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</si>
  <si>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</si>
  <si>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</si>
  <si>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</si>
  <si>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</si>
  <si>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</si>
  <si>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</si>
  <si>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</si>
  <si>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</si>
  <si>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</si>
  <si>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</si>
  <si>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</si>
  <si>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</si>
  <si>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</si>
  <si>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</si>
  <si>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</si>
  <si>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</si>
  <si>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</si>
  <si>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</si>
  <si>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</si>
  <si>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</si>
  <si>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</si>
  <si>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</si>
  <si>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</si>
  <si>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</si>
  <si>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</si>
  <si>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</si>
  <si>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</si>
  <si>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</si>
  <si>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</si>
  <si>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</si>
  <si>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</si>
  <si>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</si>
  <si>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</si>
  <si>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</si>
  <si>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</si>
  <si>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</si>
  <si>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</si>
  <si>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</si>
  <si>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</si>
  <si>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</si>
  <si>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</si>
  <si>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</si>
  <si>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</si>
  <si>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</si>
  <si>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</si>
  <si>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</si>
  <si>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</si>
  <si>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</si>
  <si>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</si>
  <si>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</si>
  <si>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</si>
  <si>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</si>
  <si>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</si>
  <si>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</si>
  <si>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</si>
  <si>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</si>
  <si>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</si>
  <si>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</si>
  <si>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</si>
  <si>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</si>
  <si>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</si>
  <si>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</si>
  <si>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</si>
  <si>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</si>
  <si>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</si>
  <si>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</si>
  <si>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</si>
  <si>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</si>
  <si>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</si>
  <si>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</si>
  <si>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</si>
  <si>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</si>
  <si>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</si>
  <si>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</si>
  <si>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</si>
  <si>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</si>
  <si>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</si>
  <si>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</si>
  <si>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</si>
  <si>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</si>
  <si>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</si>
  <si>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</si>
  <si>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</si>
  <si>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</si>
  <si>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</si>
  <si>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</si>
  <si>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</si>
  <si>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</si>
  <si>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</si>
  <si>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</si>
  <si>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</si>
  <si>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</si>
  <si>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</si>
  <si>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</si>
  <si>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</si>
  <si>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</si>
  <si>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</si>
  <si>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</si>
  <si>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</si>
  <si>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</si>
  <si>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</si>
  <si>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</si>
  <si>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</si>
  <si>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</si>
  <si>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</si>
  <si>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</si>
  <si>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</si>
  <si>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</si>
  <si>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</si>
  <si>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</si>
  <si>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</si>
  <si>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</si>
  <si>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</si>
  <si>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</si>
  <si>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</si>
  <si>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</si>
  <si>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</si>
  <si>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</si>
  <si>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</si>
  <si>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</si>
  <si>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</si>
  <si>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</si>
  <si>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</si>
  <si>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</si>
  <si>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</si>
  <si>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</si>
  <si>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</si>
  <si>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</si>
  <si>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</si>
  <si>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</si>
  <si>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</si>
  <si>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</si>
  <si>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</si>
  <si>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</si>
  <si>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</si>
  <si>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</si>
  <si>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</si>
  <si>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</si>
  <si>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</si>
  <si>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</si>
  <si>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</si>
  <si>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</si>
  <si>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</si>
  <si>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</si>
  <si>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</si>
  <si>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</si>
  <si>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</si>
  <si>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</si>
  <si>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</si>
  <si>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</si>
  <si>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</si>
  <si>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</si>
  <si>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</si>
  <si>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</si>
  <si>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</si>
  <si>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</si>
  <si>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</si>
  <si>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</si>
  <si>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</si>
  <si>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</si>
  <si>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</si>
  <si>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</si>
  <si>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</si>
  <si>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</si>
  <si>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</si>
  <si>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</si>
  <si>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</si>
  <si>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</si>
  <si>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</si>
  <si>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</si>
  <si>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</si>
  <si>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</si>
  <si>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</si>
  <si>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</si>
  <si>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</si>
  <si>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</si>
  <si>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</si>
  <si>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</si>
  <si>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</si>
  <si>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</si>
  <si>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</si>
  <si>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</si>
  <si>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</si>
  <si>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</si>
  <si>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</si>
  <si>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</si>
  <si>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</si>
  <si>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</si>
  <si>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</si>
  <si>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</si>
  <si>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</si>
  <si>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</si>
  <si>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</si>
  <si>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</si>
  <si>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</si>
  <si>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</si>
  <si>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</si>
  <si>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</si>
  <si>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</si>
  <si>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</si>
  <si>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</si>
  <si>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</si>
  <si>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</si>
  <si>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</si>
  <si>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</si>
  <si>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</si>
  <si>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</si>
  <si>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</si>
  <si>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</si>
  <si>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</si>
  <si>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</si>
  <si>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</si>
  <si>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</si>
  <si>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</si>
  <si>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</si>
  <si>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</si>
  <si>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</si>
  <si>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</si>
  <si>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</si>
  <si>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</si>
  <si>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</si>
  <si>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</si>
  <si>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</si>
  <si>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</si>
  <si>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</si>
  <si>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</si>
  <si>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</si>
  <si>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</si>
  <si>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</si>
  <si>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</si>
  <si>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</si>
  <si>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</si>
  <si>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</si>
  <si>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</si>
  <si>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</si>
  <si>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</si>
  <si>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</si>
  <si>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</si>
  <si>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</si>
  <si>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</si>
  <si>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</si>
  <si>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</si>
  <si>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</si>
  <si>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</si>
  <si>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</si>
  <si>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</si>
  <si>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</si>
  <si>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</si>
  <si>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</si>
  <si>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</si>
  <si>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</si>
  <si>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</si>
  <si>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</si>
  <si>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</si>
  <si>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</si>
  <si>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</si>
  <si>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</si>
  <si>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</si>
  <si>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</si>
  <si>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</si>
  <si>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</si>
  <si>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</si>
  <si>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</si>
  <si>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</si>
  <si>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</si>
  <si>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</si>
  <si>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</si>
  <si>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</si>
  <si>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</si>
  <si>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</si>
  <si>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</si>
  <si>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</si>
  <si>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</si>
  <si>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</si>
  <si>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</si>
  <si>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</si>
  <si>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</si>
  <si>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</si>
  <si>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</si>
  <si>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</si>
  <si>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</si>
  <si>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</si>
  <si>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</si>
  <si>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</si>
  <si>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</si>
  <si>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</si>
  <si>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</si>
  <si>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</si>
  <si>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</si>
  <si>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</si>
  <si>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</si>
  <si>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</si>
  <si>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</si>
  <si>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</si>
  <si>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</si>
  <si>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</si>
  <si>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</si>
  <si>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</si>
  <si>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</si>
  <si>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</si>
  <si>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</si>
  <si>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</si>
  <si>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</si>
  <si>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</si>
  <si>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</si>
  <si>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</si>
  <si>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</si>
  <si>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</si>
  <si>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</si>
  <si>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</si>
  <si>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</si>
  <si>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</si>
  <si>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</si>
  <si>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</si>
  <si>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</si>
  <si>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</si>
  <si>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</si>
  <si>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</si>
  <si>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</si>
  <si>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</si>
  <si>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</si>
  <si>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</si>
  <si>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</si>
  <si>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</si>
  <si>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</si>
  <si>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</si>
  <si>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</si>
  <si>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</si>
  <si>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</si>
  <si>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</si>
  <si>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</si>
  <si>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</si>
  <si>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</si>
  <si>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</si>
  <si>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</si>
  <si>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</si>
  <si>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</si>
  <si>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</si>
  <si>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</si>
  <si>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</si>
  <si>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</si>
  <si>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</si>
  <si>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</si>
  <si>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</si>
  <si>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</si>
  <si>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</si>
  <si>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</si>
  <si>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</si>
  <si>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</si>
  <si>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</si>
  <si>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</si>
  <si>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</si>
  <si>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</si>
  <si>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</si>
  <si>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</si>
  <si>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</si>
  <si>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</si>
  <si>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</si>
  <si>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</si>
  <si>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</si>
  <si>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</si>
  <si>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</si>
  <si>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</si>
  <si>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</si>
  <si>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</si>
  <si>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</si>
  <si>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</si>
  <si>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</si>
  <si>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</si>
  <si>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</si>
  <si>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</si>
  <si>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</si>
  <si>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</si>
  <si>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</si>
  <si>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</si>
  <si>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</si>
  <si>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</si>
  <si>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</si>
  <si>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</si>
  <si>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</si>
  <si>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</si>
  <si>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</si>
  <si>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</si>
  <si>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</si>
  <si>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</si>
  <si>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</si>
  <si>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</si>
  <si>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</si>
  <si>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</si>
  <si>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</si>
  <si>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</si>
  <si>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</si>
  <si>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</si>
  <si>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</si>
  <si>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</si>
  <si>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</si>
  <si>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</si>
  <si>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</si>
  <si>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</si>
  <si>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</si>
  <si>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</si>
  <si>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</si>
  <si>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</si>
  <si>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</si>
  <si>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</si>
  <si>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</si>
  <si>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</si>
  <si>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</si>
  <si>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</si>
  <si>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</si>
  <si>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</si>
  <si>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</si>
  <si>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</si>
  <si>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</si>
  <si>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</si>
  <si>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</si>
  <si>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</si>
  <si>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</si>
  <si>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</si>
  <si>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</si>
  <si>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</si>
  <si>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</si>
  <si>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</si>
  <si>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</si>
  <si>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</si>
  <si>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</si>
  <si>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</si>
  <si>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</si>
  <si>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</si>
  <si>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</si>
  <si>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</si>
  <si>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</si>
  <si>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</si>
  <si>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</si>
  <si>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</si>
  <si>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</si>
  <si>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</si>
  <si>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</si>
  <si>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</si>
  <si>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</si>
  <si>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</si>
  <si>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</si>
  <si>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</si>
  <si>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</si>
  <si>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</si>
  <si>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</si>
  <si>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</si>
  <si>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</si>
  <si>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</si>
  <si>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</si>
  <si>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</si>
  <si>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</si>
  <si>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</si>
  <si>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</si>
  <si>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</si>
  <si>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</si>
  <si>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</si>
  <si>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</si>
  <si>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</si>
  <si>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</si>
  <si>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</si>
  <si>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</si>
  <si>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</si>
  <si>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</si>
  <si>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</si>
  <si>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</si>
  <si>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</si>
  <si>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</si>
  <si>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</si>
  <si>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</si>
  <si>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</si>
  <si>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</si>
  <si>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</si>
  <si>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</si>
  <si>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</si>
  <si>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</si>
  <si>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</si>
  <si>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</si>
  <si>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</si>
  <si>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</si>
  <si>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</si>
  <si>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</si>
  <si>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</si>
  <si>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</si>
  <si>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</si>
  <si>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</si>
  <si>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</si>
  <si>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</si>
  <si>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</si>
  <si>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</si>
  <si>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</si>
  <si>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</si>
  <si>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</si>
  <si>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</si>
  <si>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</si>
  <si>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</si>
  <si>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</si>
  <si>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</si>
  <si>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</si>
  <si>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</si>
  <si>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</si>
  <si>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</si>
  <si>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</si>
  <si>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</si>
  <si>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</si>
  <si>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</si>
  <si>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</si>
  <si>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</si>
  <si>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</si>
  <si>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</si>
  <si>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</si>
  <si>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</si>
  <si>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</si>
  <si>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</si>
  <si>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</si>
  <si>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</si>
  <si>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</si>
  <si>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</si>
  <si>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</si>
  <si>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</si>
  <si>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</si>
  <si>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</si>
  <si>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</si>
  <si>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</si>
  <si>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</si>
  <si>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</si>
  <si>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</si>
  <si>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</si>
  <si>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</si>
  <si>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</si>
  <si>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</si>
  <si>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</si>
  <si>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</si>
  <si>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</si>
  <si>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</si>
  <si>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</si>
  <si>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</si>
  <si>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</si>
  <si>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</si>
  <si>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</si>
  <si>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</si>
  <si>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</si>
  <si>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</si>
  <si>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</si>
  <si>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</si>
  <si>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</si>
  <si>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</si>
  <si>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</si>
  <si>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</si>
  <si>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</si>
  <si>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</si>
  <si>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</si>
  <si>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</si>
  <si>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</si>
  <si>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</si>
  <si>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</si>
  <si>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</si>
  <si>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</si>
  <si>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</si>
  <si>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</si>
  <si>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</si>
  <si>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</si>
  <si>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</si>
  <si>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</si>
  <si>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</si>
  <si>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</si>
  <si>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</si>
  <si>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</si>
  <si>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</si>
  <si>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</si>
  <si>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</si>
  <si>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</si>
  <si>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</si>
  <si>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</si>
  <si>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</si>
  <si>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</si>
  <si>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</si>
  <si>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</si>
  <si>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</si>
  <si>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</si>
  <si>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</si>
  <si>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</si>
  <si>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</si>
  <si>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</si>
  <si>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</si>
  <si>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</si>
  <si>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</si>
  <si>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</si>
  <si>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</si>
  <si>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</si>
  <si>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</si>
  <si>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</si>
  <si>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</si>
  <si>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</si>
  <si>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</si>
  <si>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</si>
  <si>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</si>
  <si>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</si>
  <si>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</si>
  <si>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</si>
  <si>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</si>
  <si>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</si>
  <si>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</si>
  <si>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</si>
  <si>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</si>
  <si>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</si>
  <si>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</si>
  <si>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</si>
  <si>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</si>
  <si>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</si>
  <si>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</si>
  <si>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</si>
  <si>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</si>
  <si>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</si>
  <si>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</si>
  <si>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</si>
  <si>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</si>
  <si>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</si>
  <si>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</si>
  <si>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</si>
  <si>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</si>
  <si>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</si>
  <si>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</si>
  <si>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</si>
  <si>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</si>
  <si>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</si>
  <si>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</si>
  <si>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</si>
  <si>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</si>
  <si>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</si>
  <si>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</si>
  <si>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</si>
  <si>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</si>
  <si>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</si>
  <si>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</si>
  <si>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</si>
  <si>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</si>
  <si>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</si>
  <si>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</si>
  <si>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</si>
  <si>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</si>
  <si>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</si>
  <si>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</si>
  <si>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</si>
  <si>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</si>
  <si>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</si>
  <si>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</si>
  <si>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</si>
  <si>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</si>
  <si>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</si>
  <si>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</si>
  <si>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</si>
  <si>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</si>
  <si>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</si>
  <si>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</si>
  <si>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</si>
  <si>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</si>
  <si>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</si>
  <si>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</si>
  <si>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</si>
  <si>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</si>
  <si>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</si>
  <si>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</si>
  <si>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</si>
  <si>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</si>
  <si>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</si>
  <si>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</si>
  <si>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</si>
  <si>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</si>
  <si>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</si>
  <si>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</si>
  <si>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</si>
  <si>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</si>
  <si>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</si>
  <si>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</si>
  <si>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</si>
  <si>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</si>
  <si>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</si>
  <si>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</si>
  <si>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</si>
  <si>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</si>
  <si>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</si>
  <si>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</si>
  <si>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</si>
  <si>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</si>
  <si>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</si>
  <si>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</si>
  <si>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</si>
  <si>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</si>
  <si>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</si>
  <si>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</si>
  <si>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</si>
  <si>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</si>
  <si>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</si>
  <si>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</si>
  <si>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</si>
  <si>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</si>
  <si>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</si>
  <si>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</si>
  <si>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</si>
  <si>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</si>
  <si>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</si>
  <si>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</si>
  <si>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</si>
  <si>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</si>
  <si>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</si>
  <si>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</si>
  <si>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</si>
  <si>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</si>
  <si>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</si>
  <si>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</si>
  <si>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</si>
  <si>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</si>
  <si>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</si>
  <si>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</si>
  <si>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</si>
  <si>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</si>
  <si>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</si>
  <si>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</si>
  <si>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</si>
  <si>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</si>
  <si>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</si>
  <si>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</si>
  <si>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</si>
  <si>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</si>
  <si>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</si>
  <si>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</si>
  <si>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</si>
  <si>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</si>
  <si>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</si>
  <si>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</si>
  <si>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</si>
  <si>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</si>
  <si>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</si>
  <si>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</si>
  <si>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</si>
  <si>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</si>
  <si>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</si>
  <si>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</si>
  <si>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</si>
  <si>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</si>
  <si>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</si>
  <si>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</si>
  <si>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</si>
  <si>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</si>
  <si>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</si>
  <si>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</si>
  <si>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</si>
  <si>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</si>
  <si>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</si>
  <si>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</si>
  <si>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</si>
  <si>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</si>
  <si>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</si>
  <si>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</si>
  <si>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</si>
  <si>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</si>
  <si>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</si>
  <si>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</si>
  <si>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</si>
  <si>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</si>
  <si>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</si>
  <si>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</si>
  <si>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</si>
  <si>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</si>
  <si>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</si>
  <si>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</si>
  <si>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</si>
  <si>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</si>
  <si>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</si>
  <si>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</si>
  <si>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</si>
  <si>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</si>
  <si>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</si>
  <si>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</si>
  <si>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</si>
  <si>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</si>
  <si>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</si>
  <si>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</si>
  <si>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</si>
  <si>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</si>
  <si>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</si>
  <si>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</si>
  <si>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</si>
  <si>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</si>
  <si>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</si>
  <si>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</si>
  <si>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</si>
  <si>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</si>
  <si>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</si>
  <si>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</si>
  <si>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</si>
  <si>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</si>
  <si>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</si>
  <si>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</si>
  <si>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</si>
  <si>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</si>
  <si>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</si>
  <si>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</si>
  <si>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</si>
  <si>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</si>
  <si>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</si>
  <si>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</si>
  <si>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</si>
  <si>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</si>
  <si>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</si>
  <si>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</si>
  <si>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</si>
  <si>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</si>
  <si>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</si>
  <si>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</si>
  <si>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</si>
  <si>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</si>
  <si>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</si>
  <si>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</si>
  <si>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</si>
  <si>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</si>
  <si>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</si>
  <si>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</si>
  <si>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</si>
  <si>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</si>
  <si>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</si>
  <si>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</si>
  <si>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</si>
  <si>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</si>
  <si>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</si>
  <si>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</si>
  <si>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</si>
  <si>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</si>
  <si>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</si>
  <si>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</si>
  <si>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</si>
  <si>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</si>
  <si>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</si>
  <si>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</si>
  <si>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</si>
  <si>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</si>
  <si>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</si>
  <si>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</si>
  <si>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</si>
  <si>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</si>
  <si>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</si>
  <si>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</si>
  <si>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</si>
  <si>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</si>
  <si>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</si>
  <si>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</si>
  <si>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</si>
  <si>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</si>
  <si>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</si>
  <si>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</si>
  <si>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</si>
  <si>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</si>
  <si>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</si>
  <si>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</si>
  <si>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</si>
  <si>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</si>
  <si>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</si>
  <si>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</si>
  <si>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</si>
  <si>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</si>
  <si>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</si>
  <si>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</si>
  <si>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</si>
  <si>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</si>
  <si>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</si>
  <si>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</si>
  <si>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</si>
  <si>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</si>
  <si>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</si>
  <si>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</si>
  <si>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</si>
  <si>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</si>
  <si>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</si>
  <si>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</si>
  <si>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</si>
  <si>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</si>
  <si>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</si>
  <si>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</si>
  <si>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</si>
  <si>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</si>
  <si>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</si>
  <si>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</si>
  <si>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</si>
  <si>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</si>
  <si>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</si>
  <si>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</si>
  <si>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</si>
  <si>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</si>
  <si>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</si>
  <si>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</si>
  <si>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</si>
  <si>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</si>
  <si>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</si>
  <si>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</si>
  <si>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</si>
  <si>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</si>
  <si>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</si>
  <si>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</si>
  <si>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</si>
  <si>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</si>
  <si>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</si>
  <si>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</si>
  <si>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</si>
  <si>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</si>
  <si>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</si>
  <si>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</si>
  <si>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</si>
  <si>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</si>
  <si>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</si>
  <si>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</si>
  <si>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</si>
  <si>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</si>
  <si>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</si>
  <si>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</si>
  <si>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</si>
  <si>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</si>
  <si>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</si>
  <si>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</si>
  <si>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</si>
  <si>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</si>
  <si>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</si>
  <si>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</si>
  <si>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</si>
  <si>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</si>
  <si>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</si>
  <si>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</si>
  <si>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</si>
  <si>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</si>
  <si>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</si>
  <si>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</si>
  <si>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</si>
  <si>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</si>
  <si>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</si>
  <si>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</si>
  <si>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</si>
  <si>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</si>
  <si>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</si>
  <si>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</si>
  <si>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</si>
  <si>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</si>
  <si>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</si>
  <si>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</si>
  <si>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</si>
  <si>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</si>
  <si>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</si>
  <si>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</si>
  <si>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</si>
  <si>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</si>
  <si>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</si>
  <si>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</si>
  <si>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</si>
  <si>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</si>
  <si>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</si>
  <si>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</si>
  <si>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</si>
  <si>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</si>
  <si>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</si>
  <si>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</si>
  <si>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</si>
  <si>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</si>
  <si>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</si>
  <si>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</si>
  <si>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</si>
  <si>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</si>
  <si>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</si>
  <si>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</si>
  <si>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</si>
  <si>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</si>
  <si>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</si>
  <si>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</si>
  <si>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</si>
  <si>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</si>
  <si>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</si>
  <si>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</si>
  <si>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</si>
  <si>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</si>
  <si>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</si>
  <si>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</si>
  <si>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</si>
  <si>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</si>
  <si>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</si>
  <si>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</si>
  <si>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</si>
  <si>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</si>
  <si>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</si>
  <si>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</si>
  <si>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</si>
  <si>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</si>
  <si>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</si>
  <si>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</si>
  <si>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</si>
  <si>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</si>
  <si>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</si>
  <si>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</si>
  <si>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</si>
  <si>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</si>
  <si>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</si>
  <si>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</si>
  <si>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</si>
  <si>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</si>
  <si>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</si>
  <si>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</si>
  <si>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</si>
  <si>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</si>
  <si>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</si>
  <si>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</si>
  <si>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</si>
  <si>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</si>
  <si>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</si>
  <si>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</si>
  <si>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</si>
  <si>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</si>
  <si>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</si>
  <si>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</si>
  <si>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</si>
  <si>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</si>
  <si>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</si>
  <si>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</si>
  <si>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</si>
  <si>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</si>
  <si>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</si>
  <si>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</si>
  <si>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</si>
  <si>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</si>
  <si>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</si>
  <si>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</si>
  <si>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</si>
  <si>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</si>
  <si>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</si>
  <si>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</si>
  <si>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</si>
  <si>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</si>
  <si>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</si>
  <si>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</si>
  <si>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</si>
  <si>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</si>
  <si>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</si>
  <si>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</si>
  <si>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</si>
  <si>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</si>
  <si>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</si>
  <si>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</si>
  <si>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</si>
  <si>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</si>
  <si>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</si>
  <si>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</si>
  <si>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</si>
  <si>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</si>
  <si>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</si>
  <si>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</si>
  <si>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</si>
  <si>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</si>
  <si>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</si>
  <si>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</si>
  <si>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</si>
  <si>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</si>
  <si>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</si>
  <si>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</si>
  <si>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</si>
  <si>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</si>
  <si>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</si>
  <si>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</si>
  <si>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</si>
  <si>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</si>
  <si>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</si>
  <si>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</si>
  <si>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</si>
  <si>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</si>
  <si>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</si>
  <si>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</si>
  <si>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</si>
  <si>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</si>
  <si>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</si>
  <si>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</si>
  <si>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</si>
  <si>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</si>
  <si>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</si>
  <si>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</si>
  <si>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</si>
  <si>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</si>
  <si>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</si>
  <si>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</si>
  <si>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</si>
  <si>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</si>
  <si>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</si>
  <si>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</si>
  <si>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</si>
  <si>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</si>
  <si>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</si>
  <si>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</si>
  <si>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</si>
  <si>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</si>
  <si>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</si>
  <si>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</si>
  <si>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</si>
  <si>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</si>
  <si>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</si>
  <si>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</si>
  <si>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</si>
  <si>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</si>
  <si>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</si>
  <si>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</si>
  <si>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</si>
  <si>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</si>
  <si>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</si>
  <si>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</si>
  <si>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</si>
  <si>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</si>
  <si>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</si>
  <si>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</si>
  <si>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</si>
  <si>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</si>
  <si>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</si>
  <si>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</si>
  <si>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</si>
  <si>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</si>
  <si>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</si>
  <si>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</si>
  <si>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</si>
  <si>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</si>
  <si>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</si>
  <si>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</si>
  <si>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</si>
  <si>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</si>
  <si>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</si>
  <si>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</si>
  <si>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</si>
  <si>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</si>
  <si>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</si>
  <si>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</si>
  <si>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</si>
  <si>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</si>
  <si>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</si>
  <si>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</si>
  <si>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</si>
  <si>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</si>
  <si>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</si>
  <si>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</si>
  <si>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</si>
  <si>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</si>
  <si>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</si>
  <si>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</si>
  <si>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</si>
  <si>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</si>
  <si>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</si>
  <si>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</si>
  <si>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</si>
  <si>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</si>
  <si>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</si>
  <si>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</si>
  <si>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</si>
  <si>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</si>
  <si>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</si>
  <si>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</si>
  <si>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</si>
  <si>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</si>
  <si>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</si>
  <si>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</si>
  <si>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</si>
  <si>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</si>
  <si>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</si>
  <si>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</si>
  <si>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</si>
  <si>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</si>
  <si>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</si>
  <si>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</si>
  <si>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</si>
  <si>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</si>
  <si>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</si>
  <si>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</si>
  <si>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</si>
  <si>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</si>
  <si>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</si>
  <si>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</si>
  <si>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</si>
  <si>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</si>
  <si>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</si>
  <si>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</si>
  <si>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</si>
  <si>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</si>
  <si>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</si>
  <si>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</si>
  <si>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</si>
  <si>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</si>
  <si>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</si>
  <si>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</si>
  <si>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</si>
  <si>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</si>
  <si>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</si>
  <si>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</si>
  <si>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</si>
  <si>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</si>
  <si>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</si>
  <si>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</si>
  <si>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</si>
  <si>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</si>
  <si>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</si>
  <si>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</si>
  <si>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</si>
  <si>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</si>
  <si>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</si>
  <si>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</si>
  <si>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</si>
  <si>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</si>
  <si>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</si>
  <si>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</si>
  <si>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</si>
  <si>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</si>
  <si>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</si>
  <si>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</si>
  <si>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</si>
  <si>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</si>
  <si>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</si>
  <si>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</si>
  <si>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</si>
  <si>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</si>
  <si>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</si>
  <si>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</si>
  <si>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</si>
  <si>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</si>
  <si>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</si>
  <si>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</si>
  <si>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</si>
  <si>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</si>
  <si>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</si>
  <si>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</si>
  <si>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</si>
  <si>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</si>
  <si>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</si>
  <si>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</si>
  <si>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</si>
  <si>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</si>
  <si>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</si>
  <si>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</si>
  <si>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</si>
  <si>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</si>
  <si>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</si>
  <si>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</si>
  <si>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</si>
  <si>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</si>
  <si>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</si>
  <si>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</si>
  <si>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</si>
  <si>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</si>
  <si>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</si>
  <si>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</si>
  <si>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</si>
  <si>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</si>
  <si>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</si>
  <si>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</si>
  <si>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</si>
  <si>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</si>
  <si>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</si>
  <si>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</si>
  <si>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</si>
  <si>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</si>
  <si>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</si>
  <si>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</si>
  <si>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</si>
  <si>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</si>
  <si>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</si>
  <si>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</si>
  <si>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</si>
  <si>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</si>
  <si>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</si>
  <si>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</si>
  <si>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</si>
  <si>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</si>
  <si>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</si>
  <si>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</si>
  <si>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</si>
  <si>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</si>
  <si>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</si>
  <si>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</si>
  <si>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</si>
  <si>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</si>
  <si>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</si>
  <si>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</si>
  <si>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</si>
  <si>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</si>
  <si>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</si>
  <si>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</si>
  <si>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</si>
  <si>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</si>
  <si>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</si>
  <si>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</si>
  <si>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</si>
  <si>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</si>
  <si>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</si>
  <si>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</si>
  <si>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</si>
  <si>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</si>
  <si>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</si>
  <si>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</si>
  <si>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</si>
  <si>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</si>
  <si>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</si>
  <si>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</si>
  <si>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</si>
  <si>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</si>
  <si>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</si>
  <si>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</si>
  <si>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</si>
  <si>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</si>
  <si>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</si>
  <si>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</si>
  <si>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</si>
  <si>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</si>
  <si>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</si>
  <si>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</si>
  <si>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</si>
  <si>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</si>
  <si>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</si>
  <si>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</si>
  <si>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</si>
  <si>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</si>
  <si>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</si>
  <si>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</si>
  <si>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</si>
  <si>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</si>
  <si>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</si>
  <si>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</si>
  <si>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</si>
  <si>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</si>
  <si>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</si>
  <si>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</si>
  <si>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</si>
  <si>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</si>
  <si>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</si>
  <si>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</si>
  <si>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</si>
  <si>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</si>
  <si>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</si>
  <si>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</si>
  <si>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</si>
  <si>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</si>
  <si>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</si>
  <si>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</si>
  <si>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</si>
  <si>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</si>
  <si>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</si>
  <si>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</si>
  <si>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</si>
  <si>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</si>
  <si>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</si>
  <si>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</si>
  <si>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</si>
  <si>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</si>
  <si>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</si>
  <si>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</si>
  <si>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</si>
  <si>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</si>
  <si>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</si>
  <si>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</si>
  <si>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</si>
  <si>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</si>
  <si>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</si>
  <si>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</si>
  <si>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</si>
  <si>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</si>
  <si>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</si>
  <si>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</si>
  <si>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</si>
  <si>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</si>
  <si>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</si>
  <si>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</si>
  <si>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</si>
  <si>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</si>
  <si>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</si>
  <si>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</si>
  <si>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</si>
  <si>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</si>
  <si>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</si>
  <si>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</si>
  <si>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</si>
  <si>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</si>
  <si>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</si>
  <si>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</si>
  <si>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</si>
  <si>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</si>
  <si>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</si>
  <si>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</si>
  <si>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</si>
  <si>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</si>
  <si>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</si>
  <si>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</si>
  <si>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</si>
  <si>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</si>
  <si>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</si>
  <si>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</si>
  <si>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</si>
  <si>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</si>
  <si>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</si>
  <si>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</si>
  <si>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</si>
  <si>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</si>
  <si>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</si>
  <si>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</si>
  <si>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</si>
  <si>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</si>
  <si>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</si>
  <si>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</si>
  <si>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</si>
  <si>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</si>
  <si>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</si>
  <si>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</si>
  <si>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</si>
  <si>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</si>
  <si>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</si>
  <si>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</si>
  <si>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</si>
  <si>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</si>
  <si>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</si>
  <si>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</si>
  <si>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</si>
  <si>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</si>
  <si>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</si>
  <si>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</si>
  <si>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</si>
  <si>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</si>
  <si>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</si>
  <si>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</si>
  <si>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</si>
  <si>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</si>
  <si>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</si>
  <si>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</si>
  <si>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</si>
  <si>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</si>
  <si>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</si>
  <si>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</si>
  <si>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</si>
  <si>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</si>
  <si>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</si>
  <si>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</si>
  <si>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</si>
  <si>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</si>
  <si>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</si>
  <si>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</si>
  <si>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</si>
  <si>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</si>
  <si>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</si>
  <si>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</si>
  <si>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</si>
  <si>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</si>
  <si>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</si>
  <si>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</si>
  <si>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</si>
  <si>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</si>
  <si>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</si>
  <si>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</si>
  <si>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</si>
  <si>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</si>
  <si>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</si>
  <si>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</si>
  <si>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</si>
  <si>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</si>
  <si>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</si>
  <si>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</si>
  <si>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</si>
  <si>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</si>
  <si>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</si>
  <si>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</si>
  <si>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</si>
  <si>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</si>
  <si>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</si>
  <si>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</si>
  <si>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</si>
  <si>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</si>
  <si>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</si>
  <si>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</si>
  <si>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</si>
  <si>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</si>
  <si>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</si>
  <si>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</si>
  <si>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</si>
  <si>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</si>
  <si>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</si>
  <si>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</si>
  <si>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</si>
  <si>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</si>
  <si>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</si>
  <si>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</si>
  <si>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</si>
  <si>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</si>
  <si>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</si>
  <si>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</si>
  <si>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</si>
  <si>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</si>
  <si>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</si>
  <si>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</si>
  <si>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</si>
  <si>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</si>
  <si>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</si>
  <si>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</si>
  <si>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</si>
  <si>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</si>
  <si>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</si>
  <si>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</si>
  <si>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</si>
  <si>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</si>
  <si>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</si>
  <si>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</si>
  <si>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</si>
  <si>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</si>
  <si>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</si>
  <si>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</si>
  <si>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</si>
  <si>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</si>
  <si>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</si>
  <si>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</si>
  <si>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</si>
  <si>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</si>
  <si>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</si>
  <si>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</si>
  <si>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</si>
  <si>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</si>
  <si>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</si>
  <si>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</si>
  <si>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</si>
  <si>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</si>
  <si>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</si>
  <si>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</si>
  <si>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</si>
  <si>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</si>
  <si>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</si>
  <si>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</si>
  <si>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</si>
  <si>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</si>
  <si>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</si>
  <si>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</si>
  <si>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</si>
  <si>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</si>
  <si>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</si>
  <si>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</si>
  <si>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</si>
  <si>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</si>
  <si>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</si>
  <si>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</si>
  <si>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</si>
  <si>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</si>
  <si>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</si>
  <si>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</si>
  <si>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</si>
  <si>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</si>
  <si>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</si>
  <si>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</si>
  <si>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</si>
  <si>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</si>
  <si>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</si>
  <si>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</si>
  <si>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</si>
  <si>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</si>
  <si>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</si>
  <si>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</si>
  <si>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</si>
  <si>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</si>
  <si>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</si>
  <si>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</si>
  <si>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</si>
  <si>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</si>
  <si>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</si>
  <si>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</si>
  <si>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</si>
  <si>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</si>
  <si>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</si>
  <si>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</si>
  <si>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</si>
  <si>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</si>
  <si>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</si>
  <si>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</si>
  <si>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</si>
  <si>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</si>
  <si>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</si>
  <si>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</si>
  <si>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</si>
  <si>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</si>
  <si>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</si>
  <si>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</si>
  <si>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</si>
  <si>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</si>
  <si>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</si>
  <si>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</si>
  <si>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</si>
  <si>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</si>
  <si>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</si>
  <si>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</si>
  <si>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</si>
  <si>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</si>
  <si>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</si>
  <si>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</si>
  <si>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</si>
  <si>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</si>
  <si>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</si>
  <si>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</si>
  <si>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</si>
  <si>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</si>
  <si>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</si>
  <si>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</si>
  <si>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</si>
  <si>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</si>
  <si>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</si>
  <si>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</si>
  <si>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</si>
  <si>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</si>
  <si>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</si>
  <si>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</si>
  <si>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</si>
  <si>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</si>
  <si>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</si>
  <si>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</si>
  <si>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</si>
  <si>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</si>
  <si>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</si>
  <si>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</si>
  <si>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</si>
  <si>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</si>
  <si>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</si>
  <si>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</si>
  <si>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</si>
  <si>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</si>
  <si>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</si>
  <si>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</si>
  <si>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</si>
  <si>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</si>
  <si>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</si>
  <si>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</si>
  <si>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</si>
  <si>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</si>
  <si>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</si>
  <si>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</si>
  <si>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</si>
  <si>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</si>
  <si>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</si>
  <si>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</si>
  <si>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</si>
  <si>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</si>
  <si>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</si>
  <si>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</si>
  <si>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</si>
  <si>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</si>
  <si>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</si>
  <si>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</si>
  <si>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</si>
  <si>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</si>
  <si>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</si>
  <si>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</si>
  <si>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</si>
  <si>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</si>
  <si>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</si>
  <si>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</si>
  <si>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</si>
  <si>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</si>
  <si>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</si>
  <si>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</si>
  <si>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</si>
  <si>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</si>
  <si>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</si>
  <si>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</si>
  <si>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</si>
  <si>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</si>
  <si>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</si>
  <si>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</si>
  <si>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</si>
  <si>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</si>
  <si>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</si>
  <si>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</si>
  <si>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</si>
  <si>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</si>
  <si>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</si>
  <si>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</si>
  <si>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</si>
  <si>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</si>
  <si>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</si>
  <si>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</si>
  <si>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</si>
  <si>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</si>
  <si>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</si>
  <si>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</si>
  <si>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</si>
  <si>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</si>
  <si>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</si>
  <si>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</si>
  <si>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</si>
  <si>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</si>
  <si>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</si>
  <si>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</si>
  <si>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</si>
  <si>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</si>
  <si>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</si>
  <si>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</si>
  <si>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</si>
  <si>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</si>
  <si>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</si>
  <si>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</si>
  <si>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</si>
  <si>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</si>
  <si>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</si>
  <si>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</si>
  <si>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</si>
  <si>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</si>
  <si>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</si>
  <si>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</si>
  <si>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</si>
  <si>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</si>
  <si>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</si>
  <si>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</si>
  <si>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</si>
  <si>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</si>
  <si>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</si>
  <si>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</si>
  <si>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</si>
  <si>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</si>
  <si>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</si>
  <si>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</si>
  <si>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</si>
  <si>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</si>
  <si>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</si>
  <si>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</si>
  <si>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</si>
  <si>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</si>
  <si>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</si>
  <si>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</si>
  <si>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</si>
  <si>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</si>
  <si>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</si>
  <si>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</si>
  <si>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</si>
  <si>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</si>
  <si>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</si>
  <si>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</si>
  <si>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</si>
  <si>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</si>
  <si>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</si>
  <si>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</si>
  <si>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</si>
  <si>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</si>
  <si>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</si>
  <si>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</si>
  <si>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</si>
  <si>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</si>
  <si>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</si>
  <si>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</si>
  <si>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</si>
  <si>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</si>
  <si>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</si>
  <si>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</si>
  <si>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</si>
  <si>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</si>
  <si>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</si>
  <si>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</si>
  <si>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</si>
  <si>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</si>
  <si>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</si>
  <si>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</si>
  <si>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</si>
  <si>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</si>
  <si>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</si>
  <si>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</si>
  <si>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</si>
  <si>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</si>
  <si>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</si>
  <si>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</si>
  <si>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</si>
  <si>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</si>
  <si>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</si>
  <si>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</si>
  <si>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</si>
  <si>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</si>
  <si>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</si>
  <si>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</si>
  <si>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</si>
  <si>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</si>
  <si>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</si>
  <si>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</si>
  <si>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</si>
  <si>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</si>
  <si>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</si>
  <si>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</si>
  <si>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</si>
  <si>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</si>
  <si>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</si>
  <si>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</si>
  <si>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</si>
  <si>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</si>
  <si>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</si>
  <si>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</si>
  <si>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</si>
  <si>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</si>
  <si>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</si>
  <si>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</si>
  <si>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</si>
  <si>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</si>
  <si>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</si>
  <si>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</si>
  <si>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</si>
  <si>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</si>
  <si>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</si>
  <si>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</si>
  <si>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</si>
  <si>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</si>
  <si>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</si>
  <si>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</si>
  <si>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</si>
  <si>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</si>
  <si>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</si>
  <si>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</si>
  <si>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</si>
  <si>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</si>
  <si>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</si>
  <si>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</si>
  <si>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</si>
  <si>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</si>
  <si>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</si>
  <si>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</si>
  <si>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</si>
  <si>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</si>
  <si>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</si>
  <si>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</si>
  <si>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</si>
  <si>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</si>
  <si>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</si>
  <si>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</si>
  <si>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</si>
  <si>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</si>
  <si>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</si>
  <si>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</si>
  <si>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</si>
  <si>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</si>
  <si>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</si>
  <si>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</si>
  <si>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</si>
  <si>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</si>
  <si>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</si>
  <si>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</si>
  <si>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</si>
  <si>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</si>
  <si>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</si>
  <si>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</si>
  <si>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</si>
  <si>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</si>
  <si>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</si>
  <si>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</si>
  <si>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</si>
  <si>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</si>
  <si>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</si>
  <si>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</si>
  <si>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</si>
  <si>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</si>
  <si>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</si>
  <si>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</si>
  <si>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</si>
  <si>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</si>
  <si>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</si>
  <si>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</si>
  <si>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</si>
  <si>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</si>
  <si>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</si>
  <si>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</si>
  <si>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</si>
  <si>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</si>
  <si>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</si>
  <si>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</si>
  <si>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</si>
  <si>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</si>
  <si>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</si>
  <si>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</si>
  <si>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</si>
  <si>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</si>
  <si>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</si>
  <si>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</si>
  <si>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</si>
  <si>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</si>
  <si>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</si>
  <si>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</si>
  <si>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</si>
  <si>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</si>
  <si>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</si>
  <si>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</si>
  <si>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</si>
  <si>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</si>
  <si>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</si>
  <si>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</si>
  <si>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</si>
  <si>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</si>
  <si>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</si>
  <si>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</si>
  <si>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</si>
  <si>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</si>
  <si>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</si>
  <si>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</si>
  <si>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</si>
  <si>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</si>
  <si>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</si>
  <si>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</si>
  <si>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</si>
  <si>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</si>
  <si>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</si>
  <si>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</si>
  <si>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</si>
  <si>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</si>
  <si>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</si>
  <si>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</si>
  <si>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</si>
  <si>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</si>
  <si>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</si>
  <si>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</si>
  <si>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</si>
  <si>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</si>
  <si>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</si>
  <si>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</si>
  <si>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</si>
  <si>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</si>
  <si>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</si>
  <si>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</si>
  <si>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</si>
  <si>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</si>
  <si>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</si>
  <si>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</si>
  <si>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</si>
  <si>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</si>
  <si>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</si>
  <si>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</si>
  <si>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</si>
  <si>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</si>
  <si>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</si>
  <si>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</si>
  <si>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</si>
  <si>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</si>
  <si>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</si>
  <si>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</si>
  <si>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</si>
  <si>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</si>
  <si>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</si>
  <si>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</si>
  <si>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</si>
  <si>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</si>
  <si>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</si>
  <si>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</si>
  <si>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</si>
  <si>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</si>
  <si>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</si>
  <si>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</si>
  <si>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</si>
  <si>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</si>
  <si>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</si>
  <si>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</si>
  <si>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</si>
  <si>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</si>
  <si>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</si>
  <si>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</si>
  <si>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</si>
  <si>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</si>
  <si>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</si>
  <si>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</si>
  <si>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</si>
  <si>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</si>
  <si>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</si>
  <si>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</si>
  <si>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</si>
  <si>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</si>
  <si>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</si>
  <si>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</si>
  <si>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</si>
  <si>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</si>
  <si>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</si>
  <si>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</si>
  <si>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</si>
  <si>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</si>
  <si>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</si>
  <si>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</si>
  <si>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</si>
  <si>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</si>
  <si>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</si>
  <si>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</si>
  <si>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</si>
  <si>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</si>
  <si>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</si>
  <si>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</si>
  <si>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</si>
  <si>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</si>
  <si>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</si>
  <si>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</si>
  <si>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</si>
  <si>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</si>
  <si>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</si>
  <si>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</si>
  <si>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</si>
  <si>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</si>
  <si>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</si>
  <si>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</si>
  <si>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</si>
  <si>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</si>
  <si>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</si>
  <si>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</si>
  <si>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</si>
  <si>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</si>
  <si>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</si>
  <si>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</si>
  <si>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</si>
  <si>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</si>
  <si>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</si>
  <si>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</si>
  <si>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</si>
  <si>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</si>
  <si>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</si>
  <si>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</si>
  <si>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</si>
  <si>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</si>
  <si>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</si>
  <si>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</si>
  <si>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</si>
  <si>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</si>
  <si>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</si>
  <si>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</si>
  <si>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</si>
  <si>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</si>
  <si>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</si>
  <si>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</si>
  <si>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</si>
  <si>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</si>
  <si>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</si>
  <si>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</si>
  <si>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</si>
  <si>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</si>
  <si>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</si>
  <si>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</si>
  <si>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</si>
  <si>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</si>
  <si>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</si>
  <si>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</si>
  <si>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</si>
  <si>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</si>
  <si>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</si>
  <si>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</si>
  <si>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</si>
  <si>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</si>
  <si>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</si>
  <si>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</si>
  <si>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</si>
  <si>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</si>
  <si>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</si>
  <si>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</si>
  <si>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</si>
  <si>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</si>
  <si>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</si>
  <si>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</si>
  <si>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</si>
  <si>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</si>
  <si>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</si>
  <si>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</si>
  <si>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</si>
  <si>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</si>
  <si>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</si>
  <si>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</si>
  <si>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</si>
  <si>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</si>
  <si>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</si>
  <si>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</si>
  <si>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</si>
  <si>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</si>
  <si>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</si>
  <si>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</si>
  <si>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</si>
  <si>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</si>
  <si>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</si>
  <si>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</si>
  <si>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</si>
  <si>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</si>
  <si>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</si>
  <si>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</si>
  <si>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</si>
  <si>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</si>
  <si>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</si>
  <si>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</si>
  <si>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</si>
  <si>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</si>
  <si>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</si>
  <si>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</si>
  <si>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</si>
  <si>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</si>
  <si>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</si>
  <si>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</si>
  <si>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</si>
  <si>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</si>
  <si>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</si>
  <si>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</si>
  <si>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</si>
  <si>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</si>
  <si>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</si>
  <si>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</si>
  <si>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</si>
  <si>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</si>
  <si>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</si>
  <si>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</si>
  <si>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</si>
  <si>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</si>
  <si>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</si>
  <si>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</si>
  <si>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</si>
  <si>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</si>
  <si>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</si>
  <si>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</si>
  <si>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</si>
  <si>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</si>
  <si>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</si>
  <si>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</si>
  <si>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</si>
  <si>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</si>
  <si>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</si>
  <si>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</si>
  <si>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</si>
  <si>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</si>
  <si>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</si>
  <si>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</si>
  <si>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</si>
  <si>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</si>
  <si>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</si>
  <si>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</si>
  <si>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</si>
  <si>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</si>
  <si>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</si>
  <si>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</si>
  <si>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</si>
  <si>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</si>
  <si>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</si>
  <si>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</si>
  <si>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</si>
  <si>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</si>
  <si>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</si>
  <si>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</si>
  <si>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</si>
  <si>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</si>
  <si>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</si>
  <si>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</si>
  <si>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</si>
  <si>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</si>
  <si>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</si>
  <si>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</si>
  <si>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</si>
  <si>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</si>
  <si>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</si>
  <si>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</si>
  <si>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</si>
  <si>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</si>
  <si>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</si>
  <si>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</si>
  <si>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</si>
  <si>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</si>
  <si>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</si>
  <si>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</si>
  <si>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</si>
  <si>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</si>
  <si>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</si>
  <si>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</si>
  <si>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</si>
  <si>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</si>
  <si>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</si>
  <si>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</si>
  <si>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</si>
  <si>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</si>
  <si>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</si>
  <si>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</si>
  <si>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</si>
  <si>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</si>
  <si>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</si>
  <si>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</si>
  <si>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</si>
  <si>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</si>
  <si>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</si>
  <si>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</si>
  <si>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</si>
  <si>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</si>
  <si>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</si>
  <si>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</si>
  <si>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</si>
  <si>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</si>
  <si>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</si>
  <si>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</si>
  <si>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</si>
  <si>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</si>
  <si>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</si>
  <si>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</si>
  <si>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</si>
  <si>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</si>
  <si>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</si>
  <si>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</si>
  <si>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</si>
  <si>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</si>
  <si>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</si>
  <si>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</si>
  <si>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</si>
  <si>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</si>
  <si>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</si>
  <si>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</si>
  <si>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</si>
  <si>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</si>
  <si>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</si>
  <si>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</si>
  <si>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</si>
  <si>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</si>
  <si>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</si>
  <si>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</si>
  <si>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</si>
  <si>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</si>
  <si>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</si>
  <si>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</si>
  <si>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</si>
  <si>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</si>
  <si>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</si>
  <si>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</si>
  <si>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</si>
  <si>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</si>
  <si>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</si>
  <si>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</si>
  <si>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</si>
  <si>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</si>
  <si>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</si>
  <si>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</si>
  <si>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</si>
  <si>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</si>
  <si>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</si>
  <si>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</si>
  <si>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</si>
  <si>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</si>
  <si>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</si>
  <si>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</si>
  <si>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</si>
  <si>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</si>
  <si>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</si>
  <si>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</si>
  <si>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</si>
  <si>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</si>
  <si>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</si>
  <si>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</si>
  <si>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</si>
  <si>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</si>
  <si>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</si>
  <si>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</si>
  <si>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</si>
  <si>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</si>
  <si>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</si>
  <si>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</si>
  <si>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</si>
  <si>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</si>
  <si>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</si>
  <si>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</si>
  <si>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</si>
  <si>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</si>
  <si>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</si>
  <si>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</si>
  <si>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</si>
  <si>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</si>
  <si>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</si>
  <si>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</si>
  <si>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</si>
  <si>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</si>
  <si>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</si>
  <si>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</si>
  <si>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</si>
  <si>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</si>
  <si>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</si>
  <si>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</si>
  <si>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</si>
  <si>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</si>
  <si>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</si>
  <si>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</si>
  <si>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</si>
  <si>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</si>
  <si>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</si>
  <si>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</si>
  <si>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</si>
  <si>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</si>
  <si>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</si>
  <si>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</si>
  <si>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</si>
  <si>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</si>
  <si>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</si>
  <si>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</si>
  <si>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</si>
  <si>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</si>
  <si>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</si>
  <si>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</si>
  <si>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</si>
  <si>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</si>
  <si>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</si>
  <si>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</si>
  <si>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</si>
  <si>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</si>
  <si>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</si>
  <si>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</si>
  <si>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</si>
  <si>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</si>
  <si>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</si>
  <si>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</si>
  <si>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</si>
  <si>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</si>
  <si>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</si>
  <si>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</si>
  <si>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</si>
  <si>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</si>
  <si>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</si>
  <si>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</si>
  <si>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</si>
  <si>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</si>
  <si>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</si>
  <si>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</si>
  <si>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</si>
  <si>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</si>
  <si>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</si>
  <si>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</si>
  <si>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</si>
  <si>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</si>
  <si>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</si>
  <si>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</si>
  <si>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</si>
  <si>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</si>
  <si>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</si>
  <si>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</si>
  <si>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</si>
  <si>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</si>
  <si>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</si>
  <si>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</si>
  <si>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</si>
  <si>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</si>
  <si>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</si>
  <si>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</si>
  <si>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</si>
  <si>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</si>
  <si>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</si>
  <si>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</si>
  <si>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</si>
  <si>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</si>
  <si>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</si>
  <si>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</si>
  <si>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</si>
  <si>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</si>
  <si>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</si>
  <si>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</si>
  <si>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</si>
  <si>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</si>
  <si>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</si>
  <si>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</si>
  <si>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</si>
  <si>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</si>
  <si>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</si>
  <si>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</si>
  <si>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</si>
  <si>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</si>
  <si>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</si>
  <si>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</si>
  <si>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</si>
  <si>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</si>
  <si>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</si>
  <si>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</si>
  <si>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</si>
  <si>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</si>
  <si>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</si>
  <si>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</si>
  <si>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</si>
  <si>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</si>
  <si>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</si>
  <si>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</si>
  <si>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</si>
  <si>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</si>
  <si>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</si>
  <si>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</si>
  <si>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</si>
  <si>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</si>
  <si>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</si>
  <si>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</si>
  <si>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</si>
  <si>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</si>
  <si>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</si>
  <si>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</si>
  <si>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</si>
  <si>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</si>
  <si>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</si>
  <si>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</si>
  <si>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</si>
  <si>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</si>
  <si>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</si>
  <si>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</si>
  <si>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</si>
  <si>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</si>
  <si>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</si>
  <si>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</si>
  <si>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</si>
  <si>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</si>
  <si>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</si>
  <si>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</si>
  <si>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</si>
  <si>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</si>
  <si>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</si>
  <si>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</si>
  <si>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</si>
  <si>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</si>
  <si>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</si>
  <si>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</si>
  <si>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</si>
  <si>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</si>
  <si>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</si>
  <si>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</si>
  <si>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</si>
  <si>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</si>
  <si>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</si>
  <si>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</si>
  <si>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</si>
  <si>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</si>
  <si>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</si>
  <si>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</si>
  <si>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</si>
  <si>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</si>
  <si>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</si>
  <si>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</si>
  <si>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</si>
  <si>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</si>
  <si>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</si>
  <si>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</si>
  <si>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</si>
  <si>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</si>
  <si>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</si>
  <si>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</si>
  <si>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</si>
  <si>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</si>
  <si>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</si>
  <si>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</si>
  <si>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</si>
  <si>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</si>
  <si>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</si>
  <si>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</si>
  <si>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</si>
  <si>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</si>
  <si>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</si>
  <si>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</si>
  <si>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</si>
  <si>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</si>
  <si>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</si>
  <si>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</si>
  <si>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</si>
  <si>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</si>
  <si>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</si>
  <si>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</si>
  <si>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</si>
  <si>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</si>
  <si>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</si>
  <si>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</si>
  <si>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</si>
  <si>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</si>
  <si>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</si>
  <si>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</si>
  <si>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</si>
  <si>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</si>
  <si>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</si>
  <si>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</si>
  <si>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</si>
  <si>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</si>
  <si>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</si>
  <si>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</si>
  <si>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</si>
  <si>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</si>
  <si>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</si>
  <si>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</si>
  <si>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</si>
  <si>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</si>
  <si>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</si>
  <si>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</si>
  <si>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</si>
  <si>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</si>
  <si>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</si>
  <si>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</si>
  <si>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</si>
  <si>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</si>
  <si>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</si>
  <si>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</si>
  <si>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</si>
  <si>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</si>
  <si>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</si>
  <si>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</si>
  <si>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</si>
  <si>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</si>
  <si>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</si>
  <si>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</si>
  <si>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</si>
  <si>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</si>
  <si>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</si>
  <si>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</si>
  <si>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</si>
  <si>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</si>
  <si>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</si>
  <si>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</si>
  <si>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</si>
  <si>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</si>
  <si>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</si>
  <si>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</si>
  <si>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</si>
  <si>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</si>
  <si>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</si>
  <si>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</si>
  <si>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</si>
  <si>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</si>
  <si>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</si>
  <si>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</si>
  <si>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</si>
  <si>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</si>
  <si>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</si>
  <si>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</si>
  <si>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</si>
  <si>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</si>
  <si>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</si>
  <si>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</si>
  <si>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</si>
  <si>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</si>
  <si>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</si>
  <si>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</si>
  <si>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</si>
  <si>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</si>
  <si>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</si>
  <si>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</si>
  <si>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</si>
  <si>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</si>
  <si>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</si>
  <si>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</si>
  <si>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</si>
  <si>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</si>
  <si>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</si>
  <si>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</si>
  <si>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</si>
  <si>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</si>
  <si>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</si>
  <si>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</si>
  <si>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</si>
  <si>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</si>
  <si>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</si>
  <si>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</si>
  <si>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</si>
  <si>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</si>
  <si>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</si>
  <si>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</si>
  <si>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</si>
  <si>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</si>
  <si>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</si>
  <si>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</si>
  <si>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</si>
  <si>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</si>
  <si>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</si>
  <si>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</si>
  <si>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</si>
  <si>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</si>
  <si>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</si>
  <si>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</si>
  <si>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</si>
  <si>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</si>
  <si>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</si>
  <si>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</si>
  <si>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</si>
  <si>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</si>
  <si>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</si>
  <si>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</si>
  <si>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</si>
  <si>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</si>
  <si>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</si>
  <si>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</si>
  <si>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</si>
  <si>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</si>
  <si>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</si>
  <si>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</si>
  <si>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</si>
  <si>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</si>
  <si>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</si>
  <si>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</si>
  <si>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</si>
  <si>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</si>
  <si>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</si>
  <si>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</si>
  <si>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</si>
  <si>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</si>
  <si>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</si>
  <si>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</si>
  <si>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</si>
  <si>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</si>
  <si>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</si>
  <si>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</si>
  <si>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</si>
  <si>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</si>
  <si>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</si>
  <si>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</si>
  <si>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</si>
  <si>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</si>
  <si>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</si>
  <si>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</si>
  <si>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</si>
  <si>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</si>
  <si>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</si>
  <si>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</si>
  <si>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</si>
  <si>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</si>
  <si>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</si>
  <si>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</si>
  <si>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</si>
  <si>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</si>
  <si>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</si>
  <si>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</si>
  <si>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</si>
  <si>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</si>
  <si>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</si>
  <si>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</si>
  <si>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</si>
  <si>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</si>
  <si>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</si>
  <si>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</si>
  <si>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</si>
  <si>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</si>
  <si>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</si>
  <si>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</si>
  <si>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</si>
  <si>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</si>
  <si>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</si>
  <si>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</si>
  <si>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</si>
  <si>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</si>
  <si>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</si>
  <si>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</si>
  <si>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</si>
  <si>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</si>
  <si>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</si>
  <si>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</si>
  <si>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</si>
  <si>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</si>
  <si>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</si>
  <si>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</si>
  <si>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</si>
  <si>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</si>
  <si>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</si>
  <si>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</si>
  <si>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</si>
  <si>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</si>
  <si>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</si>
  <si>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</si>
  <si>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</si>
  <si>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</si>
  <si>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</si>
  <si>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</si>
  <si>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</si>
  <si>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</si>
  <si>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</si>
  <si>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</si>
  <si>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</si>
  <si>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</si>
  <si>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</si>
  <si>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</si>
  <si>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</si>
  <si>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</si>
  <si>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</si>
  <si>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</si>
  <si>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</si>
  <si>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</si>
  <si>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</si>
  <si>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</si>
  <si>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</si>
  <si>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</si>
  <si>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</si>
  <si>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</si>
  <si>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</si>
  <si>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</si>
  <si>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</si>
  <si>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</si>
  <si>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</si>
  <si>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</si>
  <si>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</si>
  <si>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</si>
  <si>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</si>
  <si>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</si>
  <si>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</si>
  <si>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</si>
  <si>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</si>
  <si>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</si>
  <si>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</si>
  <si>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</si>
  <si>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</si>
  <si>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</si>
  <si>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</si>
  <si>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</si>
  <si>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</si>
  <si>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</si>
  <si>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</si>
  <si>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</si>
  <si>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</si>
  <si>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</si>
  <si>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</si>
  <si>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</si>
  <si>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</si>
  <si>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</si>
  <si>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</si>
  <si>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</si>
  <si>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</si>
  <si>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</si>
  <si>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</si>
  <si>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</si>
  <si>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</si>
  <si>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</si>
  <si>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</si>
  <si>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</si>
  <si>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</si>
  <si>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</si>
  <si>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</si>
  <si>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</si>
  <si>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</si>
  <si>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</si>
  <si>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</si>
  <si>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</si>
  <si>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</si>
  <si>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</si>
  <si>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</si>
  <si>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</si>
  <si>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</si>
  <si>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</si>
  <si>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</si>
  <si>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</si>
  <si>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</si>
  <si>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</si>
  <si>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</si>
  <si>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</si>
  <si>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</si>
  <si>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</si>
  <si>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</si>
  <si>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</si>
  <si>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</si>
  <si>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</si>
  <si>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</si>
  <si>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</si>
  <si>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</si>
  <si>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</si>
  <si>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</si>
  <si>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</si>
  <si>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</si>
  <si>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</si>
  <si>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</si>
  <si>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</si>
  <si>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</si>
  <si>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</si>
  <si>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</si>
  <si>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</si>
  <si>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</si>
  <si>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</si>
  <si>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</si>
  <si>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</si>
  <si>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</si>
  <si>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</si>
  <si>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</si>
  <si>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</si>
  <si>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</si>
  <si>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</si>
  <si>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</si>
  <si>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</si>
  <si>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</si>
  <si>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</si>
  <si>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</si>
  <si>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</si>
  <si>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</si>
  <si>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</si>
  <si>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</si>
  <si>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</si>
  <si>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</si>
  <si>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</si>
  <si>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</si>
  <si>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</si>
  <si>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</si>
  <si>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</si>
  <si>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</si>
  <si>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</si>
  <si>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</si>
  <si>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</si>
  <si>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</si>
  <si>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</si>
  <si>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</si>
  <si>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</si>
  <si>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</si>
  <si>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</si>
  <si>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</si>
  <si>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</si>
  <si>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</si>
  <si>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</si>
  <si>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</si>
  <si>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</si>
  <si>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</si>
  <si>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</si>
  <si>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</si>
  <si>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</si>
  <si>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</si>
  <si>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</si>
  <si>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</si>
  <si>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</si>
  <si>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</si>
  <si>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</si>
  <si>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</si>
  <si>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</si>
  <si>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</si>
  <si>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</si>
  <si>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</si>
  <si>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</si>
  <si>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</si>
  <si>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</si>
  <si>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</si>
  <si>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</si>
  <si>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</si>
  <si>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</si>
  <si>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</si>
  <si>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</si>
  <si>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</si>
  <si>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</si>
  <si>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</si>
  <si>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</si>
  <si>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</si>
  <si>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</si>
  <si>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</si>
  <si>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</si>
  <si>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</si>
  <si>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</si>
  <si>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</si>
  <si>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</si>
  <si>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</si>
  <si>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</si>
  <si>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</si>
  <si>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</si>
  <si>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</si>
  <si>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</si>
  <si>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</si>
  <si>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</si>
  <si>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</si>
  <si>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</si>
  <si>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</si>
  <si>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</si>
  <si>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</si>
  <si>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</si>
  <si>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</si>
  <si>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</si>
  <si>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</si>
  <si>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</si>
  <si>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</si>
  <si>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</si>
  <si>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</si>
  <si>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</si>
  <si>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</si>
  <si>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</si>
  <si>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</si>
  <si>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</si>
  <si>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</si>
  <si>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</si>
  <si>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</si>
  <si>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</si>
  <si>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</si>
  <si>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</si>
  <si>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</si>
  <si>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</si>
  <si>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</si>
  <si>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</si>
  <si>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</si>
  <si>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</si>
  <si>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</si>
  <si>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</si>
  <si>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</si>
  <si>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</si>
  <si>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</si>
  <si>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</si>
  <si>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</si>
  <si>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</si>
  <si>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</si>
  <si>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</si>
  <si>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</si>
  <si>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</si>
  <si>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</si>
  <si>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</si>
  <si>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</si>
  <si>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</si>
  <si>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</si>
  <si>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</si>
  <si>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</si>
  <si>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</si>
  <si>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</si>
  <si>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</si>
  <si>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</si>
  <si>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</si>
  <si>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</si>
  <si>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</si>
  <si>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</si>
  <si>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</si>
  <si>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</si>
  <si>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</si>
  <si>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</si>
  <si>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</si>
  <si>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</si>
  <si>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</si>
  <si>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</si>
  <si>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</si>
  <si>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</si>
  <si>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</si>
  <si>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</si>
  <si>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</si>
  <si>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</si>
  <si>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</si>
  <si>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</si>
  <si>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</si>
  <si>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</si>
  <si>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</si>
  <si>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</si>
  <si>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</si>
  <si>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</si>
  <si>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</si>
  <si>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</si>
  <si>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</si>
  <si>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</si>
  <si>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</si>
  <si>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</si>
  <si>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</si>
  <si>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</si>
  <si>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</si>
  <si>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</si>
  <si>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</si>
  <si>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</si>
  <si>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</si>
  <si>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</si>
  <si>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</si>
  <si>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</si>
  <si>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</si>
  <si>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</si>
  <si>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</si>
  <si>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</si>
  <si>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</si>
  <si>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</si>
  <si>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</si>
  <si>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</si>
  <si>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</si>
  <si>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</si>
  <si>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</si>
  <si>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</si>
  <si>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</si>
  <si>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</si>
  <si>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</si>
  <si>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</si>
  <si>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</si>
  <si>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</si>
  <si>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</si>
  <si>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</si>
  <si>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</si>
  <si>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</si>
  <si>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</si>
  <si>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</si>
  <si>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</si>
  <si>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</si>
  <si>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</si>
  <si>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</si>
  <si>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</si>
  <si>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</si>
  <si>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</si>
  <si>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</si>
  <si>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</si>
  <si>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</si>
  <si>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</si>
  <si>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</si>
  <si>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</si>
  <si>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</si>
  <si>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</si>
  <si>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</si>
  <si>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</si>
  <si>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</si>
  <si>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</si>
  <si>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</si>
  <si>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</si>
  <si>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</si>
  <si>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</si>
  <si>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</si>
  <si>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</si>
  <si>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</si>
  <si>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</si>
  <si>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</si>
  <si>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</si>
  <si>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</si>
  <si>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</si>
  <si>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</si>
  <si>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</si>
  <si>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</si>
  <si>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</si>
  <si>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</si>
  <si>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</si>
  <si>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</si>
  <si>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</si>
  <si>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</si>
  <si>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</si>
  <si>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</si>
  <si>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</si>
  <si>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</si>
  <si>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</si>
  <si>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</si>
  <si>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</si>
  <si>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</si>
  <si>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</si>
  <si>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</si>
  <si>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</si>
  <si>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</si>
  <si>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</si>
  <si>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</si>
  <si>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</si>
  <si>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</si>
  <si>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</si>
  <si>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</si>
  <si>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</si>
  <si>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</si>
  <si>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</si>
  <si>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</si>
  <si>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</si>
  <si>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</si>
  <si>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</si>
  <si>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</si>
  <si>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</si>
  <si>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</si>
  <si>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</si>
  <si>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</si>
  <si>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</si>
  <si>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</si>
  <si>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</si>
  <si>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</si>
  <si>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</si>
  <si>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</si>
  <si>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</si>
  <si>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</si>
  <si>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</si>
  <si>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</si>
  <si>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</si>
  <si>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</si>
  <si>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</si>
  <si>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</si>
  <si>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</si>
  <si>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</si>
  <si>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</si>
  <si>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</si>
  <si>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</si>
  <si>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</si>
  <si>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</si>
  <si>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</si>
  <si>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</si>
  <si>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</si>
  <si>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</si>
  <si>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</si>
  <si>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</si>
  <si>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</si>
  <si>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</si>
  <si>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</si>
  <si>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</si>
  <si>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</si>
  <si>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</si>
  <si>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</si>
  <si>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</si>
  <si>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</si>
  <si>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</si>
  <si>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</si>
  <si>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</si>
  <si>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</si>
  <si>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</si>
  <si>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</si>
  <si>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</si>
  <si>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</si>
  <si>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</si>
  <si>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</si>
  <si>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</si>
  <si>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</si>
  <si>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</si>
  <si>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</si>
  <si>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</si>
  <si>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</si>
  <si>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</si>
  <si>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</si>
  <si>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</si>
  <si>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</si>
  <si>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</si>
  <si>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</si>
  <si>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</si>
  <si>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</si>
  <si>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</si>
  <si>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</si>
  <si>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</si>
  <si>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</si>
  <si>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</si>
  <si>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</si>
  <si>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</si>
  <si>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</si>
  <si>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</si>
  <si>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</si>
  <si>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</si>
  <si>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</si>
  <si>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</si>
  <si>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</si>
  <si>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</si>
  <si>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</si>
  <si>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</si>
  <si>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</si>
  <si>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</si>
  <si>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</si>
  <si>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</si>
  <si>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</si>
  <si>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</si>
  <si>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</si>
  <si>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</si>
  <si>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</si>
  <si>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</si>
  <si>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</si>
  <si>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</si>
  <si>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</si>
  <si>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</si>
  <si>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</si>
  <si>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</si>
  <si>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</si>
  <si>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</si>
  <si>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</si>
  <si>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</si>
  <si>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</si>
  <si>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</si>
  <si>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</si>
  <si>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</si>
  <si>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</si>
  <si>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</si>
  <si>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</si>
  <si>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</si>
  <si>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</si>
  <si>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</si>
  <si>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</si>
  <si>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</si>
  <si>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</si>
  <si>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</si>
  <si>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</si>
  <si>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</si>
  <si>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</si>
  <si>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</si>
  <si>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</si>
  <si>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</si>
  <si>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</si>
  <si>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</si>
  <si>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</si>
  <si>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</si>
  <si>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</si>
  <si>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</si>
  <si>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</si>
  <si>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</si>
  <si>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</si>
  <si>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</si>
  <si>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</si>
  <si>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</si>
  <si>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</si>
  <si>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</si>
  <si>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</si>
  <si>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</si>
  <si>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</si>
  <si>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</si>
  <si>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</si>
  <si>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</si>
  <si>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</si>
  <si>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</si>
  <si>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</si>
  <si>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</si>
  <si>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</si>
  <si>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</si>
  <si>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</si>
  <si>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</si>
  <si>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</si>
  <si>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</si>
  <si>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</si>
  <si>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</si>
  <si>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</si>
  <si>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</si>
  <si>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</si>
  <si>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</si>
  <si>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</si>
  <si>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</si>
  <si>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</si>
  <si>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</si>
  <si>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</si>
  <si>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</si>
  <si>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</si>
  <si>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</si>
  <si>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</si>
  <si>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</si>
  <si>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</si>
  <si>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</si>
  <si>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</si>
  <si>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</si>
  <si>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</si>
  <si>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</si>
  <si>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</si>
  <si>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</si>
  <si>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</si>
  <si>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</si>
  <si>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</si>
  <si>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</si>
  <si>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</si>
  <si>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</si>
  <si>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</si>
  <si>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</si>
  <si>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</si>
  <si>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</si>
  <si>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</si>
  <si>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</si>
  <si>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</si>
  <si>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</si>
  <si>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</si>
  <si>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</si>
  <si>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</si>
  <si>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</si>
  <si>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</si>
  <si>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</si>
  <si>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</si>
  <si>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</si>
  <si>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</si>
  <si>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</si>
  <si>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</si>
  <si>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</si>
  <si>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</si>
  <si>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</si>
  <si>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</si>
  <si>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</si>
  <si>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</si>
  <si>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</si>
  <si>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</si>
  <si>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</si>
  <si>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</si>
  <si>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</si>
  <si>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</si>
  <si>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</si>
  <si>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</si>
  <si>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</si>
  <si>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</si>
  <si>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</si>
  <si>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</si>
  <si>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</si>
  <si>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</si>
  <si>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</si>
  <si>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</si>
  <si>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</si>
  <si>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</si>
  <si>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</si>
  <si>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</si>
  <si>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</si>
  <si>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</si>
  <si>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</si>
  <si>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</si>
  <si>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</si>
  <si>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</si>
  <si>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</si>
  <si>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</si>
  <si>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</si>
  <si>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</si>
  <si>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</si>
  <si>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</si>
  <si>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</si>
  <si>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</si>
  <si>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</si>
  <si>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</si>
  <si>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</si>
  <si>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</si>
  <si>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</si>
  <si>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</si>
  <si>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</si>
  <si>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</si>
  <si>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</si>
  <si>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</si>
  <si>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</si>
  <si>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</si>
  <si>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</si>
  <si>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</si>
  <si>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</si>
  <si>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</si>
  <si>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</si>
  <si>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</si>
  <si>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</si>
  <si>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</si>
  <si>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</si>
  <si>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</si>
  <si>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</si>
  <si>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</si>
  <si>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</si>
  <si>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</si>
  <si>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</si>
  <si>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</si>
  <si>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</si>
  <si>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</si>
  <si>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</si>
  <si>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</si>
  <si>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</si>
  <si>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</si>
  <si>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</si>
  <si>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</si>
  <si>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</si>
  <si>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</si>
  <si>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</si>
  <si>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</si>
  <si>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</si>
  <si>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</si>
  <si>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</si>
  <si>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</si>
  <si>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</si>
  <si>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</si>
  <si>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</si>
  <si>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</si>
  <si>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</si>
  <si>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</si>
  <si>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</si>
  <si>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</si>
  <si>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</si>
  <si>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</si>
  <si>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</si>
  <si>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</si>
  <si>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</si>
  <si>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</si>
  <si>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</si>
  <si>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</si>
  <si>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</si>
  <si>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 xml:space="preserve"> team at gate and locked no one inside site located inside industrial area, In progress to check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</si>
  <si>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</si>
  <si>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</si>
  <si>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</si>
  <si>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</si>
  <si>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</si>
  <si>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</si>
  <si>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</si>
  <si>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</si>
  <si>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</si>
  <si>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</si>
  <si>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</si>
  <si>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</si>
  <si>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</si>
  <si>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</si>
  <si>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</si>
  <si>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</si>
  <si>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</si>
  <si>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</si>
  <si>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</si>
  <si>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</si>
  <si>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</si>
  <si>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</si>
  <si>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</si>
  <si>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</si>
  <si>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</si>
  <si>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</si>
  <si>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</si>
  <si>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</si>
  <si>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</si>
  <si>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</si>
  <si>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</si>
  <si>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</si>
  <si>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</si>
  <si>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</si>
  <si>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</si>
  <si>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</si>
  <si>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</si>
  <si>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</si>
  <si>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</si>
  <si>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</si>
  <si>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</si>
  <si>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</si>
  <si>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</si>
  <si>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</si>
  <si>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</si>
  <si>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</si>
  <si>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</si>
  <si>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</si>
  <si>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</si>
  <si>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</si>
  <si>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</si>
  <si>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</si>
  <si>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</si>
  <si>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</si>
  <si>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</si>
  <si>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</si>
  <si>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</si>
  <si>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</si>
  <si>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</si>
  <si>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</si>
  <si>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</si>
  <si>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</si>
  <si>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</si>
  <si>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</si>
  <si>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</si>
  <si>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</si>
  <si>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</si>
  <si>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</si>
  <si>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</si>
  <si>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</si>
  <si>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</si>
  <si>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</si>
  <si>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</si>
  <si>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</si>
  <si>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</si>
  <si>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</si>
  <si>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</si>
  <si>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</si>
  <si>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</si>
  <si>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</si>
  <si>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</si>
  <si>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</si>
  <si>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</si>
  <si>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</si>
  <si>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</si>
  <si>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</si>
  <si>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NO PCM</t>
  </si>
  <si>
    <t xml:space="preserve">team at site </t>
  </si>
  <si>
    <t xml:space="preserve">team secure HUB site </t>
  </si>
  <si>
    <t xml:space="preserve"> PCM-20250215-00000830 </t>
  </si>
  <si>
    <t>LTE site still down and  site located in aramco area access issue need special permission</t>
  </si>
  <si>
    <t>EM team on the way need 30 Min</t>
  </si>
  <si>
    <t>PCM-20251114-00001138</t>
  </si>
  <si>
    <t>ETA 65 mins</t>
  </si>
  <si>
    <t>ETA 100 mins</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</si>
  <si>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</si>
  <si>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</si>
  <si>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</si>
  <si>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</si>
  <si>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</si>
  <si>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</si>
  <si>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</si>
  <si>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</si>
  <si>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</si>
  <si>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PCM-20251114-00000915</t>
  </si>
  <si>
    <t xml:space="preserve">Sceco black out on Madraka area , Teams secured HUb sites </t>
  </si>
  <si>
    <t>TT-20251114-00800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</si>
</sst>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5" totalsRowShown="0" headerRowDxfId="64" dataDxfId="63" headerRowBorderDxfId="61" tableBorderDxfId="62">
  <autoFilter ref="A1:L10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5" totalsRowShown="0" headerRowDxfId="31" dataDxfId="30" headerRowBorderDxfId="28" tableBorderDxfId="29">
  <autoFilter ref="A1:L2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tabSelected="1"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312.84100370370288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3.3399537038349081E-2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45975.789429629629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45975.789429629629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45975.789429629629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45975.789429629629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45975.789429629629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45975.789429629629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45975.789429629629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45975.789429629629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45975.789429629629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45975.789429629629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45975.789429629629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45975.789429629629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45975.789429629629</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45975.789429629629</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45975.789429629629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45975.789429629629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45975.789429629629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45975.789429629629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45975.789429629629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45975.789429629629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45975.789429629629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45975.789429629629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45975.789429629629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45975.789429629629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45975.789429629629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45975.789429629629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45975.789429629629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45975.789429629629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45975.789429629629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45975.789429629629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45975.789429629629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45975.789429629629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45975.789429629629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45975.789429629629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45975.789429629629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45975.789429629629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45975.789429629629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45975.789429629629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45975.789429629629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45975.789429629629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45975.789429629629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45975.789429629629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45975.789429629629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45975.789429629629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45975.789429629629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45975.789429629629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45975.789429629629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45975.789429629629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45975.789429629629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45975.789429629629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45975.789429629629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45975.789429629629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45975.789429629629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45975.789429629629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45975.789429629629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45975.789429629629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45975.789429629629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45975.789429629629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45975.789429629629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45975.789429629629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45975.789429629629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45975.789429629629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45975.789429629629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45975.789429629629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45975.789429629629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45975.789429629629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45975.789429629629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45975.789429629629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45975.789429629629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45975.789429629629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45975.789429629629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45975.789429629629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45975.789429629629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45975.789429629629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45975.789429629629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45975.789429629629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45975.789429629629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45975.789429629629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45975.789429629629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45975.789429629629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45975.789429629629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45975.789429629629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45975.789429629629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45975.789429629629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45975.789429629629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45975.789429629629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45975.789429629629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45975.789429629629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45975.789429629629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45975.789429629629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45975.789429629629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45975.789429629629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45975.789429629629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45975.789429629629</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AD922A44-85EA-4317-B32D-9F6D2897BAEE}"/>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150.78959166666755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1.1831449074088596</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25966</v>
      </c>
      <c r="E5" s="103" t="s">
        <v>39021</v>
      </c>
      <c r="F5" s="104">
        <v>45975.696250000001</v>
      </c>
      <c r="G5" s="105">
        <f ca="1">IFERROR(NOW()-F5,"-")</f>
        <v>9.3179629628139082E-2</v>
      </c>
      <c r="H5" s="104">
        <v>45975.691400462965</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45975.789429629629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45975.789429629629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45975.789429629629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45975.789429629629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45975.789429629629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45975.789429629629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45975.789429629629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45975.789429629629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45975.789429629629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45975.789429629629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45975.789429629629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45975.789429629629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45975.789429629629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45975.789429629629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45975.789429629629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45975.789429629629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45975.789429629629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45975.789429629629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45975.789429629629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45975.789429629629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45975.789429629629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45975.789429629629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45975.789429629629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45975.789429629629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45975.789429629629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45975.789429629629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45975.789429629629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45975.789429629629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45975.789429629629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45975.789429629629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45975.789429629629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45975.789429629629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45975.789429629629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45975.789429629629</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5"/>
  <sheetViews>
    <sheetView workbookViewId="0">
      <selection activeCell="A2" sqref="A2:X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8</v>
      </c>
      <c r="D2" s="18" t="s">
        <v>13042</v>
      </c>
      <c r="E2" s="18"/>
      <c r="F2" s="20"/>
      <c r="G2" s="21">
        <f t="shared" ref="G2:G60" ca="1" si="0">IFERROR(NOW()-F2,"-")</f>
        <v>45975.789429629629</v>
      </c>
      <c r="H2" s="22">
        <v>45975.643136574072</v>
      </c>
      <c r="I2" s="19" t="str">
        <f>IFERROR(VLOOKUP(D2,DB!A:F,6,0),"")</f>
        <v>SCECO</v>
      </c>
      <c r="J2" s="18" t="str">
        <f>IFERROR(VLOOKUP(D2,DB!A:G,7,0),"")</f>
        <v>Dead</v>
      </c>
      <c r="K2" s="45" t="s">
        <v>39112</v>
      </c>
      <c r="L2" s="23" t="str">
        <f>IFERROR(VLOOKUP(D2,DB!A:I,9,0),"")</f>
        <v>Latis</v>
      </c>
    </row>
    <row r="3" spans="1:13" ht="15" customHeight="1">
      <c r="A3" s="19" t="s">
        <v>39111</v>
      </c>
      <c r="B3" s="61" t="str">
        <f>IFERROR(VLOOKUP(D3,DB!A:K,11,0),"")</f>
        <v>R3</v>
      </c>
      <c r="C3" s="18">
        <v>4</v>
      </c>
      <c r="D3" s="18" t="s">
        <v>12900</v>
      </c>
      <c r="E3" s="18"/>
      <c r="F3" s="20"/>
      <c r="G3" s="21">
        <f t="shared" ca="1" si="0"/>
        <v>45975.789429629629</v>
      </c>
      <c r="H3" s="22">
        <v>45975.643125000002</v>
      </c>
      <c r="I3" s="19" t="str">
        <f>IFERROR(VLOOKUP(D3,DB!A:F,6,0),"")</f>
        <v>SCECO</v>
      </c>
      <c r="J3" s="18" t="str">
        <f>IFERROR(VLOOKUP(D3,DB!A:G,7,0),"")</f>
        <v>Vandalized</v>
      </c>
      <c r="K3" s="45" t="s">
        <v>39113</v>
      </c>
      <c r="L3" s="23" t="str">
        <f>IFERROR(VLOOKUP(D3,DB!A:I,9,0),"")</f>
        <v>Latis</v>
      </c>
    </row>
    <row r="4" spans="1:13" ht="15" customHeight="1">
      <c r="A4" s="19"/>
      <c r="B4" s="61" t="str">
        <f>IFERROR(VLOOKUP(D4,DB!A:K,11,0),"")</f>
        <v/>
      </c>
      <c r="C4" s="18"/>
      <c r="D4" s="18"/>
      <c r="E4" s="18"/>
      <c r="F4" s="20"/>
      <c r="G4" s="21">
        <f t="shared" ca="1" si="0"/>
        <v>45975.789429629629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45975.789429629629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45975.789429629629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45975.789429629629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45975.789429629629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45975.789429629629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45975.789429629629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45975.789429629629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45975.789429629629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45975.789429629629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45975.789429629629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45975.789429629629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45975.789429629629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45975.789429629629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45975.789429629629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45975.789429629629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45975.789429629629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45975.789429629629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45975.789429629629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45975.789429629629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45975.789429629629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45975.789429629629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45975.789429629629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45975.789429629629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45975.789429629629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45975.789429629629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45975.789429629629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45975.789429629629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45975.789429629629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45975.789429629629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45975.789429629629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45975.789429629629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45975.789429629629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45975.789429629629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45975.789429629629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45975.789429629629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45975.789429629629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45975.789429629629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45975.789429629629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45975.789429629629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45975.789429629629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45975.789429629629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45975.789429629629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45975.789429629629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45975.789429629629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45975.789429629629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45975.789429629629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45975.789429629629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45975.789429629629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45975.789429629629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45975.789429629629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45975.789429629629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45975.789429629629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45975.789429629629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45975.789429629629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45975.789429629629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45975.789429629629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45975.789429629629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45975.789429629629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45975.789429629629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45975.789429629629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45975.789429629629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45975.789429629629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45975.789429629629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45975.789429629629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45975.789429629629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45975.789429629629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45975.789429629629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45975.789429629629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45975.789429629629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45975.789429629629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45975.789429629629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45975.789429629629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45975.789429629629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45975.789429629629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45975.789429629629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45975.789429629629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45975.789429629629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45975.789429629629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45975.789429629629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45975.789429629629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45975.789429629629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45975.789429629629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45975.789429629629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45975.789429629629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45975.789429629629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45975.789429629629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45975.789429629629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45975.789429629629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45975.789429629629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45975.789429629629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45975.789429629629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45975.789429629629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45975.789429629629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45975.789429629629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45975.789429629629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45975.789429629629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45975.789429629629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45975.789429629629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45975.789429629629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45975.789429629629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45975.789429629629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45975.789429629629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45975.789429629629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45975.789429629629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45975.789429629629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45975.789429629629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45975.789429629629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45975.789429629629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45975.789429629629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45975.789429629629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45975.789429629629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45975.789429629629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45975.789429629629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45975.789429629629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45975.789429629629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45975.789429629629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45975.789429629629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45975.789429629629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45975.789429629629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45975.789429629629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45975.789429629629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45975.789429629629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45975.789429629629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45975.789429629629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45975.789429629629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45975.789429629629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45975.789429629629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45975.789429629629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45975.789429629629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45975.789429629629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45975.789429629629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45975.789429629629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45975.789429629629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45975.789429629629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45975.789429629629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45975.789429629629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45975.789429629629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45975.789429629629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45975.789429629629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45975.789429629629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45975.789429629629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45975.789429629629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45975.789429629629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45975.789429629629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45975.789429629629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45975.789429629629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45975.789429629629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45975.789429629629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45975.789429629629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45975.789429629629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45975.789429629629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45975.789429629629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45975.789429629629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45975.789429629629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45975.789429629629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45975.789429629629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45975.789429629629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45975.789429629629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45975.789429629629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45975.789429629629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45975.789429629629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45975.789429629629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45975.789429629629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45975.789429629629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45975.789429629629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45975.789429629629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45975.789429629629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45975.789429629629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45975.789429629629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45975.789429629629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45975.789429629629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45975.789429629629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45975.789429629629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45975.789429629629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45975.789429629629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45975.789429629629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45975.789429629629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45975.789429629629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45975.789429629629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45975.789429629629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45975.789429629629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45975.789429629629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45975.789429629629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45975.789429629629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45975.789429629629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45975.789429629629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45975.789429629629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45975.789429629629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45975.789429629629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45975.789429629629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45975.789429629629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45975.789429629629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45975.789429629629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45975.789429629629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45975.789429629629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45975.789429629629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45975.789429629629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45975.789429629629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45975.789429629629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45975.789429629629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45975.789429629629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45975.789429629629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45975.789429629629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45975.789429629629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45975.789429629629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45975.789429629629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45975.789429629629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45975.789429629629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45975.789429629629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45975.789429629629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45975.789429629629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45975.789429629629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45975.789429629629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45975.789429629629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45975.789429629629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45975.789429629629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45975.789429629629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45975.789429629629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45975.789429629629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45975.789429629629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45975.789429629629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45975.789429629629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45975.789429629629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45975.789429629629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45975.789429629629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45975.789429629629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45975.789429629629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45975.789429629629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45975.789429629629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45975.789429629629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45975.789429629629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45975.789429629629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45975.789429629629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45975.789429629629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45975.789429629629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45975.789429629629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45975.789429629629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45975.789429629629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45975.789429629629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45975.789429629629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45975.789429629629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45975.789429629629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45975.789429629629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45975.789429629629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45975.789429629629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45975.789429629629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45975.789429629629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45975.789429629629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45975.789429629629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45975.789429629629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45975.789429629629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45975.789429629629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45975.789429629629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45975.789429629629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45975.789429629629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45975.789429629629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45975.789429629629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45975.789429629629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45975.789429629629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45975.789429629629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45975.789429629629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45975.789429629629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45975.789429629629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45975.789429629629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45975.789429629629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45975.789429629629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45975.789429629629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45975.789429629629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45975.789429629629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45975.789429629629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45975.789429629629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45975.789429629629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45975.789429629629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45975.789429629629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45975.789429629629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45975.789429629629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45975.789429629629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45975.789429629629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45975.789429629629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45975.789429629629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45975.789429629629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45975.789429629629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45975.789429629629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45975.789429629629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45975.789429629629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45975.789429629629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45975.789429629629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45975.789429629629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45975.789429629629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45975.789429629629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45975.789429629629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45975.789429629629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45975.789429629629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45975.789429629629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45975.789429629629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45975.789429629629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45975.789429629629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45975.789429629629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45975.789429629629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45975.789429629629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45975.789429629629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45975.789429629629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45975.789429629629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45975.789429629629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45975.789429629629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45975.789429629629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45975.789429629629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45975.789429629629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45975.789429629629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45975.789429629629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45975.789429629629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45975.789429629629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45975.789429629629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45975.789429629629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45975.789429629629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45975.789429629629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45975.789429629629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45975.789429629629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45975.789429629629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45975.789429629629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45975.789429629629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45975.789429629629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45975.789429629629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45975.789429629629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45975.789429629629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45975.789429629629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45975.789429629629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45975.789429629629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45975.789429629629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45975.789429629629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45975.789429629629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45975.789429629629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45975.789429629629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45975.789429629629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45975.789429629629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45975.789429629629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45975.789429629629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45975.789429629629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45975.789429629629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45975.789429629629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45975.789429629629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45975.789429629629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45975.789429629629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45975.789429629629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45975.789429629629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45975.789429629629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45975.789429629629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45975.789429629629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45975.789429629629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45975.789429629629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45975.789429629629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45975.789429629629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45975.789429629629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45975.789429629629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45975.789429629629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45975.789429629629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45975.789429629629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45975.789429629629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45975.789429629629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45975.789429629629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45975.789429629629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45975.789429629629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45975.789429629629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45975.789429629629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45975.789429629629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45975.789429629629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45975.789429629629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45975.789429629629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45975.789429629629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45975.789429629629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45975.789429629629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45975.789429629629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45975.789429629629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45975.789429629629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45975.789429629629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45975.789429629629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45975.789429629629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45975.789429629629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45975.789429629629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45975.789429629629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45975.789429629629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45975.789429629629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45975.789429629629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45975.789429629629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45975.789429629629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45975.789429629629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45975.789429629629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45975.789429629629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45975.789429629629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45975.789429629629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45975.789429629629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45975.789429629629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45975.789429629629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45975.789429629629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45975.789429629629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45975.789429629629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45975.789429629629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45975.789429629629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45975.789429629629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45975.789429629629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45975.789429629629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45975.789429629629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45975.789429629629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45975.789429629629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45975.789429629629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45975.789429629629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45975.789429629629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45975.789429629629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45975.789429629629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45975.789429629629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45975.789429629629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45975.789429629629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45975.789429629629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45975.789429629629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45975.789429629629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45975.789429629629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45975.789429629629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45975.789429629629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45975.789429629629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45975.789429629629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45975.789429629629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45975.789429629629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45975.789429629629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45975.789429629629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45975.789429629629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45975.789429629629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45975.789429629629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45975.789429629629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45975.789429629629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45975.789429629629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45975.789429629629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45975.789429629629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45975.789429629629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45975.789429629629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45975.789429629629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45975.789429629629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45975.789429629629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45975.789429629629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45975.789429629629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45975.789429629629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45975.789429629629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45975.789429629629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45975.789429629629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45975.789429629629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45975.789429629629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45975.789429629629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45975.789429629629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45975.789429629629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45975.789429629629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45975.789429629629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45975.789429629629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45975.789429629629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45975.789429629629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45975.789429629629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45975.789429629629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45975.789429629629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45975.789429629629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45975.789429629629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45975.789429629629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45975.789429629629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45975.789429629629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45975.789429629629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45975.789429629629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45975.789429629629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45975.789429629629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45975.789429629629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45975.789429629629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45975.789429629629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45975.789429629629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45975.789429629629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45975.789429629629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45975.789429629629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45975.789429629629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45975.789429629629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45975.789429629629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45975.789429629629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45975.789429629629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45975.789429629629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45975.789429629629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45975.789429629629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45975.789429629629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45975.789429629629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45975.789429629629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45975.789429629629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45975.789429629629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45975.789429629629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45975.789429629629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45975.789429629629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45975.789429629629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45975.789429629629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45975.789429629629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45975.789429629629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45975.789429629629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45975.789429629629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45975.789429629629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45975.789429629629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45975.789429629629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45975.789429629629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45975.789429629629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45975.789429629629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45975.789429629629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45975.789429629629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45975.789429629629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45975.789429629629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45975.789429629629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45975.789429629629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45975.789429629629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45975.789429629629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45975.789429629629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45975.789429629629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45975.789429629629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45975.789429629629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45975.789429629629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45975.789429629629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45975.789429629629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45975.789429629629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45975.789429629629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45975.789429629629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45975.789429629629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45975.789429629629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45975.789429629629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45975.789429629629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45975.789429629629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45975.789429629629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45975.789429629629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45975.789429629629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45975.789429629629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45975.789429629629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45975.789429629629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45975.789429629629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45975.789429629629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45975.789429629629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45975.789429629629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45975.789429629629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45975.789429629629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45975.789429629629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45975.789429629629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45975.789429629629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45975.789429629629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45975.789429629629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45975.789429629629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45975.789429629629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45975.789429629629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45975.789429629629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45975.789429629629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45975.789429629629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45975.789429629629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45975.789429629629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45975.789429629629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45975.789429629629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45975.789429629629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45975.789429629629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45975.789429629629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45975.789429629629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45975.789429629629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45975.789429629629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45975.789429629629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45975.789429629629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45975.789429629629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45975.789429629629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45975.789429629629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45975.789429629629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45975.789429629629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45975.789429629629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45975.789429629629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45975.789429629629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45975.789429629629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45975.789429629629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45975.789429629629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45975.789429629629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45975.789429629629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45975.789429629629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45975.789429629629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45975.789429629629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45975.789429629629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45975.789429629629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45975.789429629629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45975.789429629629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45975.789429629629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45975.789429629629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45975.789429629629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45975.789429629629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45975.789429629629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45975.789429629629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45975.789429629629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45975.789429629629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45975.789429629629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45975.789429629629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45975.789429629629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45975.789429629629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45975.789429629629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45975.789429629629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45975.789429629629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45975.789429629629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45975.789429629629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45975.789429629629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45975.789429629629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45975.789429629629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45975.789429629629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45975.789429629629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45975.789429629629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45975.789429629629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45975.789429629629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45975.789429629629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45975.789429629629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45975.789429629629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45975.789429629629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45975.789429629629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45975.789429629629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45975.789429629629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45975.789429629629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45975.789429629629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45975.789429629629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45975.789429629629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45975.789429629629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45975.789429629629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45975.789429629629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45975.789429629629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45975.789429629629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45975.789429629629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45975.789429629629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45975.789429629629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45975.789429629629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45975.789429629629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45975.789429629629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45975.789429629629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45975.789429629629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45975.789429629629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45975.789429629629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45975.789429629629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45975.789429629629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45975.789429629629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45975.789429629629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45975.789429629629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45975.789429629629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45975.789429629629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45975.789429629629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45975.789429629629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45975.789429629629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45975.789429629629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45975.789429629629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45975.789429629629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45975.789429629629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45975.789429629629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45975.789429629629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45975.789429629629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45975.789429629629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45975.789429629629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45975.789429629629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45975.789429629629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45975.789429629629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45975.789429629629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45975.789429629629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45975.789429629629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45975.789429629629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45975.789429629629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45975.789429629629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45975.789429629629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45975.789429629629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45975.789429629629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45975.789429629629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45975.789429629629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45975.789429629629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45975.789429629629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45975.789429629629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45975.789429629629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45975.789429629629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45975.789429629629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45975.789429629629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45975.789429629629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45975.789429629629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45975.789429629629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45975.789429629629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45975.789429629629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45975.789429629629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45975.789429629629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45975.789429629629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45975.789429629629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45975.789429629629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45975.789429629629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45975.789429629629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45975.789429629629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45975.789429629629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45975.789429629629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45975.789429629629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45975.789429629629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45975.789429629629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45975.789429629629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45975.789429629629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45975.789429629629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45975.789429629629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45975.789429629629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45975.789429629629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45975.789429629629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45975.789429629629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45975.789429629629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45975.789429629629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45975.789429629629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45975.789429629629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45975.789429629629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45975.789429629629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45975.789429629629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45975.789429629629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45975.789429629629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45975.789429629629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45975.789429629629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45975.789429629629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45975.789429629629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45975.789429629629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45975.789429629629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45975.789429629629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45975.789429629629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45975.789429629629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45975.789429629629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45975.789429629629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45975.789429629629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45975.789429629629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45975.789429629629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45975.789429629629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45975.789429629629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45975.789429629629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45975.789429629629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45975.789429629629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45975.789429629629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45975.789429629629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45975.789429629629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45975.789429629629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45975.789429629629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45975.789429629629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45975.789429629629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45975.789429629629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45975.789429629629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45975.789429629629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45975.789429629629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45975.789429629629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45975.789429629629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45975.789429629629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45975.789429629629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45975.789429629629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45975.789429629629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45975.789429629629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45975.789429629629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45975.789429629629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45975.789429629629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45975.789429629629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45975.789429629629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45975.789429629629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45975.789429629629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45975.789429629629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45975.789429629629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45975.789429629629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45975.789429629629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45975.789429629629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45975.789429629629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45975.789429629629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45975.789429629629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45975.789429629629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45975.789429629629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45975.789429629629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45975.789429629629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45975.789429629629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45975.789429629629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45975.789429629629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45975.789429629629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45975.789429629629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45975.789429629629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45975.789429629629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45975.789429629629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45975.789429629629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45975.789429629629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45975.789429629629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45975.789429629629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45975.789429629629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45975.789429629629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45975.789429629629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45975.789429629629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45975.789429629629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45975.789429629629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45975.789429629629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45975.789429629629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45975.789429629629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45975.789429629629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45975.789429629629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45975.789429629629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45975.789429629629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45975.789429629629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45975.789429629629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45975.789429629629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45975.789429629629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45975.789429629629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45975.789429629629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45975.789429629629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45975.789429629629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45975.789429629629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45975.789429629629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45975.789429629629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45975.789429629629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45975.789429629629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45975.789429629629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45975.789429629629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45975.789429629629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45975.789429629629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45975.789429629629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45975.789429629629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45975.789429629629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45975.789429629629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45975.789429629629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45975.789429629629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45975.789429629629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45975.789429629629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45975.789429629629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45975.789429629629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45975.789429629629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45975.789429629629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45975.789429629629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45975.789429629629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45975.789429629629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45975.789429629629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45975.789429629629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45975.789429629629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45975.789429629629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45975.789429629629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45975.789429629629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45975.789429629629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45975.789429629629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45975.789429629629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45975.789429629629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45975.789429629629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45975.789429629629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45975.789429629629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45975.789429629629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45975.789429629629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45975.789429629629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45975.789429629629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45975.789429629629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45975.789429629629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45975.789429629629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45975.789429629629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45975.789429629629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45975.789429629629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45975.789429629629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45975.789429629629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45975.789429629629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45975.789429629629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45975.789429629629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45975.789429629629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45975.789429629629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45975.789429629629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45975.789429629629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45975.789429629629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45975.789429629629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45975.789429629629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45975.789429629629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45975.789429629629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45975.789429629629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45975.789429629629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45975.789429629629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45975.789429629629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45975.789429629629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45975.789429629629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45975.789429629629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45975.789429629629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45975.789429629629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45975.789429629629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45975.789429629629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45975.789429629629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45975.789429629629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45975.789429629629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45975.789429629629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45975.789429629629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45975.789429629629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45975.789429629629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45975.789429629629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45975.789429629629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45975.789429629629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45975.789429629629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45975.789429629629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45975.789429629629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45975.789429629629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45975.789429629629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45975.789429629629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45975.789429629629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45975.789429629629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45975.789429629629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45975.789429629629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45975.789429629629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45975.789429629629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45975.789429629629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45975.789429629629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45975.789429629629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45975.789429629629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45975.789429629629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45975.789429629629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45975.789429629629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45975.789429629629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45975.789429629629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45975.789429629629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45975.789429629629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45975.789429629629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45975.789429629629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45975.789429629629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45975.789429629629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45975.789429629629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45975.789429629629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45975.789429629629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45975.789429629629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45975.789429629629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45975.789429629629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45975.789429629629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45975.789429629629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45975.789429629629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45975.789429629629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45975.789429629629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45975.789429629629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45975.789429629629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45975.789429629629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45975.789429629629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45975.789429629629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45975.789429629629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45975.789429629629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45975.789429629629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45975.789429629629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45975.789429629629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45975.789429629629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45975.789429629629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45975.789429629629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45975.789429629629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45975.789429629629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45975.789429629629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45975.789429629629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45975.789429629629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45975.789429629629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45975.789429629629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45975.789429629629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45975.789429629629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45975.789429629629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45975.789429629629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45975.789429629629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45975.789429629629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45975.789429629629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45975.789429629629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45975.789429629629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45975.789429629629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45975.789429629629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45975.789429629629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45975.789429629629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45975.789429629629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45975.789429629629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45975.789429629629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45975.789429629629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45975.789429629629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45975.789429629629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1020" ca="1" si="15">IFERROR(NOW()-F957,"-")</f>
        <v>45975.789429629629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45975.789429629629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45975.789429629629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45975.789429629629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45975.789429629629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45975.789429629629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45975.789429629629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45975.789429629629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45975.789429629629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45975.789429629629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45975.789429629629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45975.789429629629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45975.789429629629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45975.789429629629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45975.789429629629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45975.789429629629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45975.789429629629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45975.789429629629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45975.789429629629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45975.789429629629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45975.789429629629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45975.789429629629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45975.789429629629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45975.789429629629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45975.789429629629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45975.789429629629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45975.789429629629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45975.789429629629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45975.789429629629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45975.789429629629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45975.789429629629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45975.789429629629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45975.789429629629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45975.789429629629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45975.789429629629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45975.789429629629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45975.789429629629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45975.789429629629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45975.789429629629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45975.789429629629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45975.789429629629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45975.789429629629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45975.789429629629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45975.789429629629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45975.789429629629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45975.789429629629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45975.789429629629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45975.789429629629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45975.789429629629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45975.789429629629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45975.789429629629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45975.789429629629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45975.789429629629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45975.789429629629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45975.789429629629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45975.789429629629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45975.789429629629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45975.789429629629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45975.789429629629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45975.789429629629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45975.789429629629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45975.789429629629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45975.789429629629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45975.789429629629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ref="G1021:G1035" ca="1" si="16">IFERROR(NOW()-F1021,"-")</f>
        <v>45975.789429629629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45975.789429629629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45975.789429629629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45975.789429629629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45975.789429629629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45975.789429629629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45975.789429629629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45975.789429629629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45975.789429629629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45975.789429629629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45975.789429629629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45975.789429629629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45975.789429629629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45975.789429629629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45975.789429629629</v>
      </c>
      <c r="H1035" s="22"/>
      <c r="I1035" s="19" t="str">
        <f>IFERROR(VLOOKUP(D1035,DB!A:F,6,0),"")</f>
        <v/>
      </c>
      <c r="J1035" s="18" t="str">
        <f>IFERROR(VLOOKUP(D1035,DB!A:G,7,0),"")</f>
        <v/>
      </c>
      <c r="K1035" s="45"/>
      <c r="L1035" s="23" t="str">
        <f>IFERROR(VLOOKUP(D1035,DB!A:I,9,0),"")</f>
        <v/>
      </c>
    </row>
  </sheetData>
  <dataValidations count="2">
    <dataValidation allowBlank="1" showInputMessage="1" showErrorMessage="1" sqref="E1" xr:uid="{5914219A-CB83-432D-936A-CC0CB6F3982A}"/>
    <dataValidation type="list" allowBlank="1" showInputMessage="1" showErrorMessage="1" sqref="E2:E10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272.30871203703282</v>
      </c>
      <c r="H2" s="96">
        <v>45703.474768518521</v>
      </c>
      <c r="I2" s="96" t="str">
        <f>IFERROR(VLOOKUP(D2,DB!A:F,6,0),"")</f>
        <v>SCECO</v>
      </c>
      <c r="J2" s="96" t="str">
        <f>IFERROR(VLOOKUP(D2,DB!A:G,7,0),"")</f>
        <v>Dead</v>
      </c>
      <c r="K2" s="98" t="s">
        <v>39115</v>
      </c>
      <c r="L2" s="92" t="str">
        <f>IFERROR(VLOOKUP(D2,DB!A:I,9,0),"")</f>
        <v>Latis</v>
      </c>
    </row>
    <row r="3" spans="1:16" ht="15" customHeight="1">
      <c r="A3" s="135" t="s">
        <v>39111</v>
      </c>
      <c r="B3" s="135" t="str">
        <f>IFERROR(VLOOKUP(D3,DB!A:K,11,0),"")</f>
        <v>R4</v>
      </c>
      <c r="C3" s="94">
        <v>1</v>
      </c>
      <c r="D3" s="92" t="s">
        <v>34140</v>
      </c>
      <c r="E3" s="95" t="s">
        <v>39021</v>
      </c>
      <c r="F3" s="96"/>
      <c r="G3" s="97">
        <f ca="1">IFERROR(NOW()-F3,"")</f>
        <v>45975.789429629629</v>
      </c>
      <c r="H3" s="96">
        <v>45975.70239583333</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36490</v>
      </c>
      <c r="E4" s="95" t="s">
        <v>39102</v>
      </c>
      <c r="F4" s="96">
        <v>45975.755208333336</v>
      </c>
      <c r="G4" s="97">
        <f ca="1">IFERROR(NOW()-F4,"")</f>
        <v>3.4221296293253545E-2</v>
      </c>
      <c r="H4" s="96">
        <v>45975.742013888892</v>
      </c>
      <c r="I4" s="135" t="str">
        <f>IFERROR(VLOOKUP(D4,DB!A:F,6,0),"")</f>
        <v>SCECO</v>
      </c>
      <c r="J4" s="135" t="str">
        <f>IFERROR(VLOOKUP(D4,DB!A:G,7,0),"")</f>
        <v>Dead</v>
      </c>
      <c r="K4" s="98" t="s">
        <v>39118</v>
      </c>
      <c r="L4" s="92" t="str">
        <f>IFERROR(VLOOKUP(D4,DB!A:I,9,0),"")</f>
        <v>Latis</v>
      </c>
    </row>
    <row r="5" spans="1:16" ht="15" customHeight="1">
      <c r="A5" s="135" t="s">
        <v>39111</v>
      </c>
      <c r="B5" s="135" t="str">
        <f>IFERROR(VLOOKUP(D5,DB!A:K,11,0),"")</f>
        <v>R4</v>
      </c>
      <c r="C5" s="94">
        <v>1</v>
      </c>
      <c r="D5" s="92" t="s">
        <v>36364</v>
      </c>
      <c r="E5" s="95" t="s">
        <v>39021</v>
      </c>
      <c r="F5" s="96"/>
      <c r="G5" s="97">
        <f ca="1">IFERROR(NOW()-F5,"")</f>
        <v>45975.789429629629</v>
      </c>
      <c r="H5" s="96">
        <v>45975.742754629631</v>
      </c>
      <c r="I5" s="135" t="str">
        <f>IFERROR(VLOOKUP(D5,DB!A:F,6,0),"")</f>
        <v>Generator-SG</v>
      </c>
      <c r="J5" s="135" t="str">
        <f>IFERROR(VLOOKUP(D5,DB!A:G,7,0),"")</f>
        <v>No BB Shifted</v>
      </c>
      <c r="K5" s="98" t="s">
        <v>39119</v>
      </c>
      <c r="L5" s="92" t="str">
        <f>IFERROR(VLOOKUP(D5,DB!A:I,9,0),"")</f>
        <v>Latis</v>
      </c>
    </row>
    <row r="6" spans="1:16" ht="15" customHeight="1">
      <c r="A6" s="135" t="s">
        <v>39111</v>
      </c>
      <c r="B6" s="135" t="str">
        <f>IFERROR(VLOOKUP(D6,DB!A:K,11,0),"")</f>
        <v>R4</v>
      </c>
      <c r="C6" s="94">
        <v>2</v>
      </c>
      <c r="D6" s="92" t="s">
        <v>36410</v>
      </c>
      <c r="E6" s="95" t="s">
        <v>39021</v>
      </c>
      <c r="F6" s="96"/>
      <c r="G6" s="97">
        <f ca="1">IFERROR(NOW()-F6,"")</f>
        <v>45975.789429629629</v>
      </c>
      <c r="H6" s="96">
        <v>45975.766296296293</v>
      </c>
      <c r="I6" s="135" t="str">
        <f>IFERROR(VLOOKUP(D6,DB!A:F,6,0),"")</f>
        <v>SCECO</v>
      </c>
      <c r="J6" s="135" t="str">
        <f>IFERROR(VLOOKUP(D6,DB!A:G,7,0),"")</f>
        <v>Vandalized</v>
      </c>
      <c r="K6" s="98" t="s">
        <v>39120</v>
      </c>
      <c r="L6" s="92" t="str">
        <f>IFERROR(VLOOKUP(D6,DB!A:I,9,0),"")</f>
        <v>Latis</v>
      </c>
    </row>
    <row r="7" spans="1:16" ht="15" customHeight="1">
      <c r="A7" s="135"/>
      <c r="B7" s="135" t="str">
        <f>IFERROR(VLOOKUP(D7,DB!A:K,11,0),"")</f>
        <v/>
      </c>
      <c r="C7" s="94"/>
      <c r="D7" s="92"/>
      <c r="E7" s="95"/>
      <c r="F7" s="96"/>
      <c r="G7" s="97">
        <f ca="1">IFERROR(NOW()-F7,"")</f>
        <v>45975.789429629629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45975.789429629629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45975.789429629629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45975.789429629629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45975.789429629629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45975.789429629629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45975.789429629629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45975.789429629629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45975.789429629629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45975.789429629629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45975.789429629629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45975.789429629629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45975.789429629629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45975.789429629629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45975.789429629629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45975.789429629629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45975.789429629629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45975.789429629629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45975.789429629629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45975.789429629629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45975.789429629629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45975.789429629629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45975.789429629629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45975.789429629629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45975.789429629629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45975.789429629629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45975.789429629629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45975.789429629629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45975.789429629629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45975.789429629629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45975.789429629629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45975.789429629629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45975.789429629629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45975.789429629629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45975.789429629629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45975.789429629629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45975.789429629629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45975.789429629629</v>
      </c>
      <c r="H44" s="96"/>
      <c r="I44" s="135" t="str">
        <f>IFERROR(VLOOKUP(D44,DB!A:F,6,0),"")</f>
        <v/>
      </c>
      <c r="J44" s="135" t="str">
        <f>IFERROR(VLOOKUP(D44,DB!A:G,7,0),"")</f>
        <v/>
      </c>
      <c r="K44" s="98"/>
      <c r="L44" s="92"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5"/>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83.957369444440701</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16">
        <f t="shared" ref="G3" ca="1" si="0">IFERROR(NOW()-F3,"")</f>
        <v>49.600552314812376</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39102</v>
      </c>
      <c r="F4" s="125">
        <v>45948.661111111112</v>
      </c>
      <c r="G4" s="126">
        <f t="shared" ref="G4" ca="1" si="1">IFERROR(NOW()-F4,"")</f>
        <v>27.128318518516608</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34351</v>
      </c>
      <c r="E6" s="124" t="s">
        <v>39021</v>
      </c>
      <c r="F6" s="156">
        <v>45975.663761574076</v>
      </c>
      <c r="G6" s="126">
        <f t="shared" ref="G6:G58" ca="1" si="2">IFERROR(NOW()-F6,"")</f>
        <v>0.12566805555252358</v>
      </c>
      <c r="H6" s="125">
        <v>45975.658229166664</v>
      </c>
      <c r="I6" s="124" t="str">
        <f>IFERROR(VLOOKUP(D6,DB!A:F,6,0),"")</f>
        <v>SCECO</v>
      </c>
      <c r="J6" s="124" t="str">
        <f>IFERROR(VLOOKUP(D6,DB!A:G,7,0),"")</f>
        <v>Vandalized</v>
      </c>
      <c r="K6" s="124" t="s">
        <v>39130</v>
      </c>
      <c r="L6" s="124" t="str">
        <f>IFERROR(VLOOKUP(D6,DB!A:I,9,0),"")</f>
        <v>Latis</v>
      </c>
    </row>
    <row r="7" spans="1:13">
      <c r="A7" s="124" t="s">
        <v>39131</v>
      </c>
      <c r="B7" s="124" t="str">
        <f>IFERROR(VLOOKUP(D7,DB!A:K,11,0),"")</f>
        <v>R5</v>
      </c>
      <c r="C7" s="124">
        <v>1</v>
      </c>
      <c r="D7" s="124" t="s">
        <v>33090</v>
      </c>
      <c r="E7" s="124" t="s">
        <v>39021</v>
      </c>
      <c r="F7" s="124"/>
      <c r="G7" s="126">
        <f t="shared" ca="1" si="2"/>
        <v>45975.789429629629</v>
      </c>
      <c r="H7" s="125">
        <v>45975.770520833335</v>
      </c>
      <c r="I7" s="124" t="str">
        <f>IFERROR(VLOOKUP(D7,DB!A:F,6,0),"")</f>
        <v>SCECO</v>
      </c>
      <c r="J7" s="124" t="str">
        <f>IFERROR(VLOOKUP(D7,DB!A:G,7,0),"")</f>
        <v>Dead</v>
      </c>
      <c r="K7" s="124"/>
      <c r="L7" s="124" t="str">
        <f>IFERROR(VLOOKUP(D7,DB!A:I,9,0),"")</f>
        <v>Latis</v>
      </c>
    </row>
    <row r="8" spans="1:13">
      <c r="A8" s="124"/>
      <c r="B8" s="124" t="str">
        <f>IFERROR(VLOOKUP(D8,DB!A:K,11,0),"")</f>
        <v/>
      </c>
      <c r="C8" s="124"/>
      <c r="D8"/>
      <c r="E8" s="124"/>
      <c r="F8" s="124"/>
      <c r="G8" s="126">
        <f t="shared" ca="1" si="2"/>
        <v>45975.789429629629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45975.789429629629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45975.789429629629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45975.789429629629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45975.789429629629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45975.789429629629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45975.789429629629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45975.789429629629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45975.789429629629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45975.789429629629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45975.789429629629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45975.789429629629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45975.789429629629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45975.789429629629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45975.789429629629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45975.789429629629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45975.789429629629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45975.789429629629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45975.789429629629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45975.789429629629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45975.789429629629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45975.789429629629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45975.789429629629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45975.789429629629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45975.789429629629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45975.789429629629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45975.789429629629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45975.789429629629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45975.789429629629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45975.789429629629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45975.789429629629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45975.789429629629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45975.789429629629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45975.789429629629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45975.789429629629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45975.789429629629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45975.789429629629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45975.789429629629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45975.789429629629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45975.789429629629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45975.789429629629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45975.789429629629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45975.789429629629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45975.789429629629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45975.789429629629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45975.789429629629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45975.789429629629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45975.789429629629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45975.789429629629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45975.789429629629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45975.789429629629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ref="G59:G122" ca="1" si="3">IFERROR(NOW()-F59,"")</f>
        <v>45975.789429629629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45975.789429629629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45975.789429629629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45975.789429629629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45975.789429629629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45975.789429629629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45975.789429629629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45975.789429629629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45975.789429629629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45975.789429629629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45975.789429629629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45975.789429629629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45975.789429629629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45975.789429629629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45975.789429629629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45975.789429629629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45975.789429629629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45975.789429629629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45975.789429629629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45975.789429629629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45975.789429629629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45975.789429629629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45975.789429629629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45975.789429629629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45975.789429629629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45975.789429629629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45975.789429629629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45975.789429629629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45975.789429629629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45975.789429629629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45975.789429629629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45975.789429629629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45975.789429629629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45975.789429629629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45975.789429629629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45975.789429629629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45975.789429629629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45975.789429629629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45975.789429629629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45975.789429629629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45975.789429629629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45975.789429629629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45975.789429629629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45975.789429629629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45975.789429629629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45975.789429629629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45975.789429629629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45975.789429629629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45975.789429629629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45975.789429629629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45975.789429629629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45975.789429629629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45975.789429629629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45975.789429629629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45975.789429629629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45975.789429629629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45975.789429629629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45975.789429629629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45975.789429629629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45975.789429629629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45975.789429629629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45975.789429629629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45975.789429629629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45975.789429629629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4">IFERROR(NOW()-F123,"")</f>
        <v>45975.789429629629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45975.789429629629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45975.789429629629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45975.789429629629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45975.789429629629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45975.789429629629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45975.789429629629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45975.789429629629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45975.789429629629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45975.789429629629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45975.789429629629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45975.789429629629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45975.789429629629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45975.789429629629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45975.789429629629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45975.789429629629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45975.789429629629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45975.789429629629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45975.789429629629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45975.789429629629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45975.789429629629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45975.789429629629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45975.789429629629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45975.789429629629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45975.789429629629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45975.789429629629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45975.789429629629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45975.789429629629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45975.789429629629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45975.789429629629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45975.789429629629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45975.789429629629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45975.789429629629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45975.789429629629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45975.789429629629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45975.789429629629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45975.789429629629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45975.789429629629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45975.789429629629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45975.789429629629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45975.789429629629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45975.789429629629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45975.789429629629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45975.789429629629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45975.789429629629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45975.789429629629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45975.789429629629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45975.789429629629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45975.789429629629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45975.789429629629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45975.789429629629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45975.789429629629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45975.789429629629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45975.789429629629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45975.789429629629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45975.789429629629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45975.789429629629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45975.789429629629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45975.789429629629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45975.789429629629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45975.789429629629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45975.789429629629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45975.789429629629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45975.789429629629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5">IFERROR(NOW()-F187,"")</f>
        <v>45975.789429629629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45975.789429629629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45975.789429629629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45975.789429629629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45975.789429629629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45975.789429629629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45975.789429629629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45975.789429629629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45975.789429629629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45975.789429629629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45975.789429629629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45975.789429629629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45975.789429629629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45975.789429629629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45975.789429629629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45975.789429629629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45975.789429629629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45975.789429629629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45975.789429629629</v>
      </c>
      <c r="H205" s="124"/>
      <c r="I205" s="124" t="str">
        <f>IFERROR(VLOOKUP(D205,DB!A:F,6,0),"")</f>
        <v/>
      </c>
      <c r="J205" s="124" t="str">
        <f>IFERROR(VLOOKUP(D205,DB!A:G,7,0),"")</f>
        <v/>
      </c>
      <c r="K205" s="124"/>
      <c r="L205" s="124" t="str">
        <f>IFERROR(VLOOKUP(D205,DB!A:I,9,0),"")</f>
        <v/>
      </c>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sheetData>
  <dataValidations count="2">
    <dataValidation allowBlank="1" showInputMessage="1" showErrorMessage="1" sqref="E1" xr:uid="{920C6338-E771-4DAE-8C89-92A9093EA4DE}"/>
    <dataValidation type="list" allowBlank="1" showInputMessage="1" showErrorMessage="1" sqref="E2:E2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45975.789429629629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45975.789429629629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45975.789429629629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45975.789429629629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45975.789429629629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45975.789429629629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45975.789429629629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45975.789429629629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45975.789429629629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45975.789429629629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45975.789429629629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45975.789429629629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45975.789429629629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45975.789429629629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45975.789429629629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45975.789429629629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45975.789429629629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45975.789429629629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45975.789429629629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45975.789429629629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45975.789429629629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45975.789429629629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45975.789429629629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45975.789429629629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45975.789429629629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45975.789429629629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45975.789429629629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45975.789429629629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45975.789429629629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45975.789429629629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45975.789429629629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45975.789429629629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45975.789429629629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45975.789429629629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45975.789429629629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45975.789429629629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45975.789429629629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45975.789429629629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45975.789429629629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45975.789429629629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45975.789429629629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45975.789429629629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45975.789429629629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45975.789429629629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45975.789429629629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45975.789429629629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45975.789429629629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45975.789429629629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45975.789429629629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45975.789429629629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45975.789429629629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45975.789429629629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45975.789429629629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45975.789429629629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45975.789429629629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45975.789429629629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45975.789429629629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45975.789429629629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45975.789429629629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45975.789429629629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45975.789429629629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45975.789429629629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45975.789429629629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45975.789429629629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45975.789429629629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45975.789429629629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45975.789429629629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45975.789429629629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45975.789429629629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45975.789429629629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45975.789429629629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45975.789429629629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45975.789429629629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45975.789429629629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45975.789429629629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45975.789429629629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45975.789429629629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45975.789429629629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45975.789429629629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45975.789429629629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45975.789429629629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45975.789429629629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45975.789429629629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45975.789429629629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45975.789429629629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45975.789429629629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45975.789429629629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45975.789429629629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45975.789429629629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45975.789429629629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45975.789429629629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45975.789429629629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45975.789429629629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45975.789429629629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45975.789429629629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45975.789429629629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45975.789429629629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45975.789429629629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45975.789429629629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45975.789429629629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45975.789429629629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45975.789429629629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45975.789429629629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45975.789429629629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45975.789429629629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45975.789429629629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45975.789429629629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45975.789429629629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45975.789429629629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45975.789429629629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45975.789429629629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45975.789429629629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45975.789429629629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45975.789429629629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45975.789429629629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45975.789429629629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45975.789429629629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45975.789429629629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45975.789429629629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45975.789429629629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45975.789429629629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45975.789429629629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45975.789429629629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45975.789429629629</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2025-11-14T15:56:53Z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