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10" documentId="120_S{2AC9BD13-BADA-5192-A53E-5A8FF88502F6}" xr6:coauthVersionLast="47" xr6:coauthVersionMax="47" xr10:uidLastSave="{A472B417-8AA6-4C70-9D5E-1A3BC115EDB6}"/>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<sst xmlns="http://schemas.openxmlformats.org/spreadsheetml/2006/main" count="180335" uniqueCount="39131">
  <si>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</si>
  <si>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</si>
  <si>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</si>
  <si>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</si>
  <si>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</si>
  <si>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</si>
  <si>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</si>
  <si>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</si>
  <si>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</si>
  <si>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</si>
  <si>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</si>
  <si>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</si>
  <si>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</si>
  <si>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</si>
  <si>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</si>
  <si>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</si>
  <si>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</si>
  <si>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</si>
  <si>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</si>
  <si>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</si>
  <si>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</si>
  <si>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</si>
  <si>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</si>
  <si>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</si>
  <si>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</si>
  <si>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</si>
  <si>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</si>
  <si>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</si>
  <si>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</si>
  <si>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</si>
  <si>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</si>
  <si>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</si>
  <si>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</si>
  <si>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</si>
  <si>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</si>
  <si>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</si>
  <si>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</si>
  <si>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</si>
  <si>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</si>
  <si>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</si>
  <si>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</si>
  <si>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</si>
  <si>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</si>
  <si>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</si>
  <si>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</si>
  <si>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</si>
  <si>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</si>
  <si>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</si>
  <si>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</si>
  <si>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</si>
  <si>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</si>
  <si>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</si>
  <si>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</si>
  <si>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</si>
  <si>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</si>
  <si>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</si>
  <si>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</si>
  <si>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</si>
  <si>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</si>
  <si>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</si>
  <si>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</si>
  <si>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</si>
  <si>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</si>
  <si>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</si>
  <si>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</si>
  <si>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</si>
  <si>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</si>
  <si>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</si>
  <si>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</si>
  <si>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</si>
  <si>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</si>
  <si>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</si>
  <si>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</si>
  <si>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</si>
  <si>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</si>
  <si>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</si>
  <si>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</si>
  <si>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</si>
  <si>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</si>
  <si>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</si>
  <si>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</si>
  <si>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</si>
  <si>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</si>
  <si>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</si>
  <si>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</si>
  <si>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</si>
  <si>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</si>
  <si>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</si>
  <si>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</si>
  <si>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</si>
  <si>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</si>
  <si>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</si>
  <si>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</si>
  <si>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</si>
  <si>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</si>
  <si>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</si>
  <si>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</si>
  <si>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</si>
  <si>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</si>
  <si>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</si>
  <si>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</si>
  <si>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</si>
  <si>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</si>
  <si>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</si>
  <si>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</si>
  <si>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</si>
  <si>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</si>
  <si>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</si>
  <si>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</si>
  <si>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</si>
  <si>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</si>
  <si>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</si>
  <si>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</si>
  <si>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</si>
  <si>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</si>
  <si>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</si>
  <si>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</si>
  <si>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</si>
  <si>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</si>
  <si>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</si>
  <si>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</si>
  <si>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</si>
  <si>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</si>
  <si>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</si>
  <si>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</si>
  <si>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</si>
  <si>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</si>
  <si>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</si>
  <si>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</si>
  <si>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</si>
  <si>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</si>
  <si>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</si>
  <si>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</si>
  <si>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</si>
  <si>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</si>
  <si>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</si>
  <si>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</si>
  <si>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</si>
  <si>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</si>
  <si>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</si>
  <si>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</si>
  <si>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</si>
  <si>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</si>
  <si>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</si>
  <si>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</si>
  <si>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</si>
  <si>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</si>
  <si>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</si>
  <si>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</si>
  <si>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</si>
  <si>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</si>
  <si>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</si>
  <si>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</si>
  <si>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</si>
  <si>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</si>
  <si>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</si>
  <si>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</si>
  <si>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</si>
  <si>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</si>
  <si>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</si>
  <si>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</si>
  <si>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</si>
  <si>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</si>
  <si>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</si>
  <si>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</si>
  <si>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</si>
  <si>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</si>
  <si>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</si>
  <si>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</si>
  <si>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</si>
  <si>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</si>
  <si>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</si>
  <si>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</si>
  <si>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</si>
  <si>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</si>
  <si>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</si>
  <si>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</si>
  <si>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</si>
  <si>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</si>
  <si>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</si>
  <si>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</si>
  <si>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</si>
  <si>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</si>
  <si>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</si>
  <si>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</si>
  <si>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</si>
  <si>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</si>
  <si>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</si>
  <si>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</si>
  <si>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</si>
  <si>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</si>
  <si>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</si>
  <si>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</si>
  <si>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</si>
  <si>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</si>
  <si>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</si>
  <si>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</si>
  <si>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</si>
  <si>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</si>
  <si>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</si>
  <si>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</si>
  <si>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</si>
  <si>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</si>
  <si>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</si>
  <si>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</si>
  <si>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</si>
  <si>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</si>
  <si>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</si>
  <si>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</si>
  <si>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</si>
  <si>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</si>
  <si>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</si>
  <si>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</si>
  <si>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</si>
  <si>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</si>
  <si>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</si>
  <si>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</si>
  <si>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</si>
  <si>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</si>
  <si>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</si>
  <si>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</si>
  <si>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</si>
  <si>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</si>
  <si>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</si>
  <si>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</si>
  <si>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</si>
  <si>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</si>
  <si>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</si>
  <si>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</si>
  <si>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</si>
  <si>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</si>
  <si>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</si>
  <si>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</si>
  <si>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</si>
  <si>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</si>
  <si>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</si>
  <si>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</si>
  <si>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</si>
  <si>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</si>
  <si>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</si>
  <si>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</si>
  <si>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</si>
  <si>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</si>
  <si>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</si>
  <si>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</si>
  <si>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</si>
  <si>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</si>
  <si>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</si>
  <si>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</si>
  <si>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</si>
  <si>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</si>
  <si>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</si>
  <si>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</si>
  <si>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</si>
  <si>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</si>
  <si>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</si>
  <si>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</si>
  <si>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</si>
  <si>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</si>
  <si>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</si>
  <si>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</si>
  <si>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</si>
  <si>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</si>
  <si>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</si>
  <si>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</si>
  <si>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</si>
  <si>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</si>
  <si>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</si>
  <si>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</si>
  <si>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</si>
  <si>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</si>
  <si>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</si>
  <si>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</si>
  <si>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</si>
  <si>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</si>
  <si>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</si>
  <si>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</si>
  <si>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</si>
  <si>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</si>
  <si>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</si>
  <si>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</si>
  <si>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</si>
  <si>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</si>
  <si>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</si>
  <si>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</si>
  <si>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</si>
  <si>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</si>
  <si>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</si>
  <si>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</si>
  <si>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</si>
  <si>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</si>
  <si>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</si>
  <si>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</si>
  <si>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</si>
  <si>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</si>
  <si>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</si>
  <si>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</si>
  <si>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</si>
  <si>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</si>
  <si>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</si>
  <si>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</si>
  <si>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</si>
  <si>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</si>
  <si>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</si>
  <si>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</si>
  <si>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</si>
  <si>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</si>
  <si>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</si>
  <si>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</si>
  <si>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</si>
  <si>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</si>
  <si>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</si>
  <si>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</si>
  <si>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</si>
  <si>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</si>
  <si>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</si>
  <si>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</si>
  <si>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</si>
  <si>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</si>
  <si>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</si>
  <si>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</si>
  <si>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</si>
  <si>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</si>
  <si>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</si>
  <si>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</si>
  <si>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</si>
  <si>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</si>
  <si>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</si>
  <si>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</si>
  <si>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</si>
  <si>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</si>
  <si>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</si>
  <si>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</si>
  <si>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</si>
  <si>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</si>
  <si>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</si>
  <si>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</si>
  <si>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</si>
  <si>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</si>
  <si>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</si>
  <si>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</si>
  <si>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</si>
  <si>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</si>
  <si>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</si>
  <si>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</si>
  <si>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</si>
  <si>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</si>
  <si>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</si>
  <si>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</si>
  <si>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</si>
  <si>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</si>
  <si>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</si>
  <si>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</si>
  <si>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</si>
  <si>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</si>
  <si>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</si>
  <si>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</si>
  <si>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</si>
  <si>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</si>
  <si>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</si>
  <si>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</si>
  <si>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</si>
  <si>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</si>
  <si>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</si>
  <si>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</si>
  <si>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</si>
  <si>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</si>
  <si>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</si>
  <si>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</si>
  <si>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</si>
  <si>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</si>
  <si>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</si>
  <si>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</si>
  <si>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</si>
  <si>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</si>
  <si>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</si>
  <si>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</si>
  <si>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</si>
  <si>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</si>
  <si>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</si>
  <si>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</si>
  <si>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</si>
  <si>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</si>
  <si>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</si>
  <si>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</si>
  <si>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</si>
  <si>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</si>
  <si>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</si>
  <si>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</si>
  <si>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</si>
  <si>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</si>
  <si>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</si>
  <si>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</si>
  <si>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</si>
  <si>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</si>
  <si>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</si>
  <si>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</si>
  <si>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</si>
  <si>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</si>
  <si>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</si>
  <si>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</si>
  <si>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</si>
  <si>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</si>
  <si>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</si>
  <si>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</si>
  <si>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</si>
  <si>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</si>
  <si>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</si>
  <si>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</si>
  <si>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</si>
  <si>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</si>
  <si>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</si>
  <si>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</si>
  <si>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</si>
  <si>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</si>
  <si>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</si>
  <si>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</si>
  <si>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</si>
  <si>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</si>
  <si>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</si>
  <si>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</si>
  <si>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</si>
  <si>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</si>
  <si>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</si>
  <si>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</si>
  <si>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</si>
  <si>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</si>
  <si>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</si>
  <si>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</si>
  <si>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</si>
  <si>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</si>
  <si>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</si>
  <si>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</si>
  <si>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</si>
  <si>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</si>
  <si>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</si>
  <si>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</si>
  <si>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</si>
  <si>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</si>
  <si>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</si>
  <si>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</si>
  <si>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</si>
  <si>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</si>
  <si>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</si>
  <si>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</si>
  <si>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</si>
  <si>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</si>
  <si>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</si>
  <si>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</si>
  <si>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</si>
  <si>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</si>
  <si>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</si>
  <si>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</si>
  <si>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</si>
  <si>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</si>
  <si>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</si>
  <si>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</si>
  <si>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</si>
  <si>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</si>
  <si>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</si>
  <si>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</si>
  <si>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</si>
  <si>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</si>
  <si>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</si>
  <si>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</si>
  <si>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</si>
  <si>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</si>
  <si>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</si>
  <si>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</si>
  <si>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</si>
  <si>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</si>
  <si>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</si>
  <si>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</si>
  <si>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</si>
  <si>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</si>
  <si>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</si>
  <si>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</si>
  <si>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</si>
  <si>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</si>
  <si>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</si>
  <si>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</si>
  <si>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</si>
  <si>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</si>
  <si>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</si>
  <si>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</si>
  <si>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</si>
  <si>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</si>
  <si>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</si>
  <si>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</si>
  <si>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</si>
  <si>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</si>
  <si>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</si>
  <si>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</si>
  <si>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</si>
  <si>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</si>
  <si>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</si>
  <si>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</si>
  <si>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</si>
  <si>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</si>
  <si>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</si>
  <si>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</si>
  <si>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</si>
  <si>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</si>
  <si>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</si>
  <si>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</si>
  <si>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</si>
  <si>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</si>
  <si>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</si>
  <si>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</si>
  <si>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</si>
  <si>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</si>
  <si>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</si>
  <si>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</si>
  <si>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</si>
  <si>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</si>
  <si>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</si>
  <si>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</si>
  <si>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</si>
  <si>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</si>
  <si>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</si>
  <si>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</si>
  <si>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</si>
  <si>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</si>
  <si>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</si>
  <si>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</si>
  <si>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</si>
  <si>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</si>
  <si>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</si>
  <si>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</si>
  <si>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</si>
  <si>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</si>
  <si>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</si>
  <si>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</si>
  <si>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</si>
  <si>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</si>
  <si>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</si>
  <si>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</si>
  <si>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</si>
  <si>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</si>
  <si>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</si>
  <si>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</si>
  <si>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</si>
  <si>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</si>
  <si>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</si>
  <si>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</si>
  <si>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</si>
  <si>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</si>
  <si>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</si>
  <si>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</si>
  <si>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</si>
  <si>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</si>
  <si>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</si>
  <si>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</si>
  <si>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</si>
  <si>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</si>
  <si>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</si>
  <si>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</si>
  <si>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</si>
  <si>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</si>
  <si>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</si>
  <si>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</si>
  <si>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</si>
  <si>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</si>
  <si>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</si>
  <si>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</si>
  <si>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</si>
  <si>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</si>
  <si>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</si>
  <si>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</si>
  <si>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</si>
  <si>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</si>
  <si>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</si>
  <si>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</si>
  <si>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</si>
  <si>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</si>
  <si>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</si>
  <si>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</si>
  <si>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</si>
  <si>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</si>
  <si>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</si>
  <si>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</si>
  <si>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</si>
  <si>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</si>
  <si>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</si>
  <si>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</si>
  <si>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</si>
  <si>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</si>
  <si>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</si>
  <si>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</si>
  <si>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</si>
  <si>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</si>
  <si>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</si>
  <si>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</si>
  <si>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</si>
  <si>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</si>
  <si>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</si>
  <si>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</si>
  <si>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</si>
  <si>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</si>
  <si>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</si>
  <si>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</si>
  <si>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</si>
  <si>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</si>
  <si>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</si>
  <si>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</si>
  <si>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</si>
  <si>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</si>
  <si>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</si>
  <si>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</si>
  <si>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</si>
  <si>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</si>
  <si>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</si>
  <si>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</si>
  <si>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</si>
  <si>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</si>
  <si>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</si>
  <si>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</si>
  <si>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</si>
  <si>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</si>
  <si>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</si>
  <si>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</si>
  <si>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</si>
  <si>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</si>
  <si>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</si>
  <si>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</si>
  <si>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</si>
  <si>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</si>
  <si>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</si>
  <si>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</si>
  <si>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</si>
  <si>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</si>
  <si>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</si>
  <si>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</si>
  <si>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</si>
  <si>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</si>
  <si>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</si>
  <si>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</si>
  <si>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</si>
  <si>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</si>
  <si>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</si>
  <si>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</si>
  <si>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</si>
  <si>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</si>
  <si>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</si>
  <si>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</si>
  <si>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</si>
  <si>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</si>
  <si>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</si>
  <si>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</si>
  <si>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</si>
  <si>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</si>
  <si>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</si>
  <si>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</si>
  <si>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</si>
  <si>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</si>
  <si>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</si>
  <si>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</si>
  <si>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</si>
  <si>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</si>
  <si>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</si>
  <si>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</si>
  <si>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</si>
  <si>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</si>
  <si>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</si>
  <si>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</si>
  <si>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</si>
  <si>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</si>
  <si>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</si>
  <si>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</si>
  <si>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</si>
  <si>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</si>
  <si>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</si>
  <si>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</si>
  <si>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</si>
  <si>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</si>
  <si>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</si>
  <si>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</si>
  <si>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</si>
  <si>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</si>
  <si>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</si>
  <si>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</si>
  <si>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</si>
  <si>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</si>
  <si>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</si>
  <si>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</si>
  <si>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</si>
  <si>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</si>
  <si>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</si>
  <si>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</si>
  <si>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</si>
  <si>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</si>
  <si>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</si>
  <si>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</si>
  <si>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</si>
  <si>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</si>
  <si>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</si>
  <si>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</si>
  <si>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</si>
  <si>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</si>
  <si>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</si>
  <si>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</si>
  <si>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</si>
  <si>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</si>
  <si>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</si>
  <si>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</si>
  <si>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</si>
  <si>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</si>
  <si>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</si>
  <si>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</si>
  <si>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</si>
  <si>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</si>
  <si>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</si>
  <si>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</si>
  <si>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</si>
  <si>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</si>
  <si>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</si>
  <si>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</si>
  <si>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</si>
  <si>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</si>
  <si>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</si>
  <si>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</si>
  <si>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</si>
  <si>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</si>
  <si>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</si>
  <si>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</si>
  <si>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</si>
  <si>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</si>
  <si>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</si>
  <si>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</si>
  <si>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</si>
  <si>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</si>
  <si>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</si>
  <si>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</si>
  <si>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</si>
  <si>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</si>
  <si>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</si>
  <si>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</si>
  <si>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</si>
  <si>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</si>
  <si>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</si>
  <si>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</si>
  <si>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</si>
  <si>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</si>
  <si>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</si>
  <si>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</si>
  <si>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</si>
  <si>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</si>
  <si>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</si>
  <si>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</si>
  <si>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</si>
  <si>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</si>
  <si>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</si>
  <si>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</si>
  <si>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</si>
  <si>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</si>
  <si>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</si>
  <si>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</si>
  <si>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</si>
  <si>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</si>
  <si>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</si>
  <si>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</si>
  <si>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</si>
  <si>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</si>
  <si>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</si>
  <si>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</si>
  <si>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</si>
  <si>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</si>
  <si>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</si>
  <si>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</si>
  <si>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</si>
  <si>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</si>
  <si>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</si>
  <si>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</si>
  <si>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</si>
  <si>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</si>
  <si>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</si>
  <si>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</si>
  <si>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</si>
  <si>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</si>
  <si>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</si>
  <si>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</si>
  <si>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</si>
  <si>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</si>
  <si>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</si>
  <si>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</si>
  <si>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</si>
  <si>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</si>
  <si>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</si>
  <si>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</si>
  <si>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</si>
  <si>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</si>
  <si>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</si>
  <si>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</si>
  <si>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</si>
  <si>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</si>
  <si>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</si>
  <si>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</si>
  <si>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</si>
  <si>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</si>
  <si>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</si>
  <si>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</si>
  <si>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</si>
  <si>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</si>
  <si>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</si>
  <si>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</si>
  <si>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</si>
  <si>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</si>
  <si>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</si>
  <si>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</si>
  <si>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</si>
  <si>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</si>
  <si>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</si>
  <si>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</si>
  <si>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</si>
  <si>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</si>
  <si>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</si>
  <si>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</si>
  <si>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</si>
  <si>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</si>
  <si>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</si>
  <si>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</si>
  <si>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</si>
  <si>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</si>
  <si>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</si>
  <si>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</si>
  <si>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</si>
  <si>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</si>
  <si>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</si>
  <si>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</si>
  <si>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</si>
  <si>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</si>
  <si>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</si>
  <si>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</si>
  <si>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</si>
  <si>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</si>
  <si>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</si>
  <si>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</si>
  <si>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</si>
  <si>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</si>
  <si>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</si>
  <si>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</si>
  <si>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</si>
  <si>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</si>
  <si>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</si>
  <si>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</si>
  <si>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</si>
  <si>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</si>
  <si>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</si>
  <si>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</si>
  <si>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</si>
  <si>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</si>
  <si>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</si>
  <si>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</si>
  <si>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</si>
  <si>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</si>
  <si>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</si>
  <si>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</si>
  <si>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</si>
  <si>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</si>
  <si>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</si>
  <si>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</si>
  <si>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</si>
  <si>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</si>
  <si>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</si>
  <si>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</si>
  <si>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</si>
  <si>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</si>
  <si>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</si>
  <si>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</si>
  <si>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</si>
  <si>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</si>
  <si>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</si>
  <si>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</si>
  <si>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</si>
  <si>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</si>
  <si>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</si>
  <si>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</si>
  <si>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</si>
  <si>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</si>
  <si>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</si>
  <si>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</si>
  <si>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</si>
  <si>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</si>
  <si>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</si>
  <si>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</si>
  <si>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</si>
  <si>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</si>
  <si>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</si>
  <si>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</si>
  <si>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</si>
  <si>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</si>
  <si>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</si>
  <si>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</si>
  <si>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</si>
  <si>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</si>
  <si>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</si>
  <si>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</si>
  <si>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</si>
  <si>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</si>
  <si>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</si>
  <si>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</si>
  <si>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</si>
  <si>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</si>
  <si>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</si>
  <si>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</si>
  <si>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</si>
  <si>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</si>
  <si>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</si>
  <si>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</si>
  <si>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</si>
  <si>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</si>
  <si>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</si>
  <si>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</si>
  <si>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</si>
  <si>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</si>
  <si>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</si>
  <si>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</si>
  <si>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</si>
  <si>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</si>
  <si>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</si>
  <si>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</si>
  <si>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</si>
  <si>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</si>
  <si>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</si>
  <si>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</si>
  <si>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</si>
  <si>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</si>
  <si>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</si>
  <si>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</si>
  <si>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</si>
  <si>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</si>
  <si>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</si>
  <si>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</si>
  <si>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</si>
  <si>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</si>
  <si>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</si>
  <si>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</si>
  <si>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</si>
  <si>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</si>
  <si>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</si>
  <si>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</si>
  <si>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</si>
  <si>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</si>
  <si>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</si>
  <si>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</si>
  <si>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</si>
  <si>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</si>
  <si>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</si>
  <si>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</si>
  <si>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</si>
  <si>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</si>
  <si>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</si>
  <si>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</si>
  <si>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</si>
  <si>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</si>
  <si>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</si>
  <si>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</si>
  <si>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</si>
  <si>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</si>
  <si>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</si>
  <si>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</si>
  <si>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</si>
  <si>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</si>
  <si>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</si>
  <si>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</si>
  <si>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</si>
  <si>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</si>
  <si>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</si>
  <si>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</si>
  <si>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</si>
  <si>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</si>
  <si>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</si>
  <si>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</si>
  <si>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</si>
  <si>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</si>
  <si>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</si>
  <si>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</si>
  <si>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</si>
  <si>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</si>
  <si>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</si>
  <si>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</si>
  <si>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</si>
  <si>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</si>
  <si>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</si>
  <si>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</si>
  <si>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</si>
  <si>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</si>
  <si>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</si>
  <si>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</si>
  <si>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</si>
  <si>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</si>
  <si>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</si>
  <si>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</si>
  <si>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</si>
  <si>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</si>
  <si>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</si>
  <si>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</si>
  <si>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</si>
  <si>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</si>
  <si>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</si>
  <si>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</si>
  <si>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</si>
  <si>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</si>
  <si>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</si>
  <si>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</si>
  <si>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</si>
  <si>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</si>
  <si>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</si>
  <si>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</si>
  <si>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</si>
  <si>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</si>
  <si>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</si>
  <si>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</si>
  <si>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</si>
  <si>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</si>
  <si>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</si>
  <si>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</si>
  <si>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</si>
  <si>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</si>
  <si>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</si>
  <si>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</si>
  <si>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</si>
  <si>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</si>
  <si>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</si>
  <si>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</si>
  <si>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</si>
  <si>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</si>
  <si>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</si>
  <si>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</si>
  <si>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</si>
  <si>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</si>
  <si>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</si>
  <si>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</si>
  <si>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</si>
  <si>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</si>
  <si>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</si>
  <si>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</si>
  <si>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</si>
  <si>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</si>
  <si>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</si>
  <si>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</si>
  <si>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</si>
  <si>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</si>
  <si>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</si>
  <si>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</si>
  <si>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</si>
  <si>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</si>
  <si>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</si>
  <si>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</si>
  <si>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</si>
  <si>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</si>
  <si>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</si>
  <si>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</si>
  <si>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</si>
  <si>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</si>
  <si>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</si>
  <si>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</si>
  <si>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</si>
  <si>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</si>
  <si>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</si>
  <si>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</si>
  <si>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</si>
  <si>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</si>
  <si>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</si>
  <si>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</si>
  <si>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</si>
  <si>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</si>
  <si>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</si>
  <si>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</si>
  <si>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</si>
  <si>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</si>
  <si>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</si>
  <si>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</si>
  <si>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</si>
  <si>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</si>
  <si>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</si>
  <si>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</si>
  <si>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</si>
  <si>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</si>
  <si>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</si>
  <si>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</si>
  <si>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</si>
  <si>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</si>
  <si>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</si>
  <si>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</si>
  <si>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</si>
  <si>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</si>
  <si>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</si>
  <si>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</si>
  <si>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</si>
  <si>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</si>
  <si>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</si>
  <si>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</si>
  <si>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</si>
  <si>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</si>
  <si>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</si>
  <si>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</si>
  <si>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</si>
  <si>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</si>
  <si>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</si>
  <si>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</si>
  <si>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</si>
  <si>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</si>
  <si>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</si>
  <si>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</si>
  <si>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</si>
  <si>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</si>
  <si>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</si>
  <si>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</si>
  <si>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</si>
  <si>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</si>
  <si>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</si>
  <si>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</si>
  <si>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</si>
  <si>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</si>
  <si>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</si>
  <si>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</si>
  <si>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</si>
  <si>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</si>
  <si>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</si>
  <si>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</si>
  <si>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</si>
  <si>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</si>
  <si>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</si>
  <si>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</si>
  <si>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</si>
  <si>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</si>
  <si>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</si>
  <si>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</si>
  <si>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</si>
  <si>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</si>
  <si>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</si>
  <si>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</si>
  <si>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</si>
  <si>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</si>
  <si>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</si>
  <si>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</si>
  <si>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</si>
  <si>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</si>
  <si>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</si>
  <si>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</si>
  <si>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</si>
  <si>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</si>
  <si>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</si>
  <si>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</si>
  <si>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</si>
  <si>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</si>
  <si>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</si>
  <si>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</si>
  <si>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</si>
  <si>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</si>
  <si>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</si>
  <si>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</si>
  <si>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</si>
  <si>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</si>
  <si>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</si>
  <si>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</si>
  <si>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</si>
  <si>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</si>
  <si>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</si>
  <si>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</si>
  <si>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</si>
  <si>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</si>
  <si>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</si>
  <si>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</si>
  <si>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</si>
  <si>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</si>
  <si>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</si>
  <si>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</si>
  <si>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</si>
  <si>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</si>
  <si>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</si>
  <si>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</si>
  <si>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</si>
  <si>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</si>
  <si>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</si>
  <si>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</si>
  <si>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</si>
  <si>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</si>
  <si>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</si>
  <si>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</si>
  <si>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</si>
  <si>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</si>
  <si>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</si>
  <si>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</si>
  <si>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</si>
  <si>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</si>
  <si>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</si>
  <si>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</si>
  <si>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</si>
  <si>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</si>
  <si>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</si>
  <si>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</si>
  <si>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</si>
  <si>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</si>
  <si>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</si>
  <si>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</si>
  <si>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</si>
  <si>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</si>
  <si>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</si>
  <si>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</si>
  <si>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</si>
  <si>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</si>
  <si>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</si>
  <si>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</si>
  <si>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</si>
  <si>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</si>
  <si>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</si>
  <si>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</si>
  <si>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</si>
  <si>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</si>
  <si>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</si>
  <si>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</si>
  <si>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</si>
  <si>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</si>
  <si>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</si>
  <si>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</si>
  <si>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</si>
  <si>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</si>
  <si>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</si>
  <si>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</si>
  <si>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</si>
  <si>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</si>
  <si>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</si>
  <si>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</si>
  <si>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</si>
  <si>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</si>
  <si>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</si>
  <si>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</si>
  <si>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</si>
  <si>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</si>
  <si>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</si>
  <si>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</si>
  <si>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</si>
  <si>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</si>
  <si>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</si>
  <si>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</si>
  <si>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</si>
  <si>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</si>
  <si>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</si>
  <si>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</si>
  <si>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</si>
  <si>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</si>
  <si>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</si>
  <si>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</si>
  <si>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</si>
  <si>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</si>
  <si>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</si>
  <si>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</si>
  <si>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</si>
  <si>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</si>
  <si>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</si>
  <si>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</si>
  <si>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</si>
  <si>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</si>
  <si>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</si>
  <si>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</si>
  <si>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</si>
  <si>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</si>
  <si>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</si>
  <si>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</si>
  <si>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</si>
  <si>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</si>
  <si>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</si>
  <si>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</si>
  <si>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</si>
  <si>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</si>
  <si>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</si>
  <si>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</si>
  <si>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</si>
  <si>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</si>
  <si>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</si>
  <si>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</si>
  <si>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</si>
  <si>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</si>
  <si>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</si>
  <si>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</si>
  <si>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</si>
  <si>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</si>
  <si>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</si>
  <si>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</si>
  <si>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</si>
  <si>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</si>
  <si>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</si>
  <si>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</si>
  <si>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</si>
  <si>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</si>
  <si>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</si>
  <si>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</si>
  <si>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</si>
  <si>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</si>
  <si>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</si>
  <si>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</si>
  <si>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</si>
  <si>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</si>
  <si>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</si>
  <si>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</si>
  <si>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</si>
  <si>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</si>
  <si>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</si>
  <si>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</si>
  <si>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</si>
  <si>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</si>
  <si>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</si>
  <si>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</si>
  <si>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</si>
  <si>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</si>
  <si>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</si>
  <si>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</si>
  <si>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</si>
  <si>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</si>
  <si>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</si>
  <si>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</si>
  <si>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</si>
  <si>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</si>
  <si>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</si>
  <si>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</si>
  <si>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</si>
  <si>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</si>
  <si>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</si>
  <si>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</si>
  <si>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</si>
  <si>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</si>
  <si>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</si>
  <si>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</si>
  <si>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</si>
  <si>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</si>
  <si>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</si>
  <si>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</si>
  <si>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</si>
  <si>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</si>
  <si>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</si>
  <si>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</si>
  <si>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</si>
  <si>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</si>
  <si>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</si>
  <si>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</si>
  <si>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</si>
  <si>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</si>
  <si>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</si>
  <si>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</si>
  <si>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</si>
  <si>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</si>
  <si>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</si>
  <si>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</si>
  <si>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</si>
  <si>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</si>
  <si>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</si>
  <si>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</si>
  <si>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</si>
  <si>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</si>
  <si>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</si>
  <si>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</si>
  <si>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</si>
  <si>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</si>
  <si>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</si>
  <si>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</si>
  <si>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</si>
  <si>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</si>
  <si>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</si>
  <si>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</si>
  <si>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</si>
  <si>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</si>
  <si>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</si>
  <si>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</si>
  <si>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</si>
  <si>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</si>
  <si>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</si>
  <si>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</si>
  <si>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</si>
  <si>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</si>
  <si>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</si>
  <si>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</si>
  <si>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</si>
  <si>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</si>
  <si>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</si>
  <si>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</si>
  <si>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</si>
  <si>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</si>
  <si>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</si>
  <si>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</si>
  <si>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</si>
  <si>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</si>
  <si>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</si>
  <si>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</si>
  <si>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</si>
  <si>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</si>
  <si>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</si>
  <si>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</si>
  <si>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</si>
  <si>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</si>
  <si>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</si>
  <si>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</si>
  <si>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</si>
  <si>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</si>
  <si>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</si>
  <si>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</si>
  <si>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</si>
  <si>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</si>
  <si>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</si>
  <si>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</si>
  <si>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</si>
  <si>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</si>
  <si>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</si>
  <si>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</si>
  <si>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</si>
  <si>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</si>
  <si>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</si>
  <si>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</si>
  <si>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</si>
  <si>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</si>
  <si>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</si>
  <si>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</si>
  <si>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</si>
  <si>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</si>
  <si>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</si>
  <si>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</si>
  <si>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</si>
  <si>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</si>
  <si>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</si>
  <si>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</si>
  <si>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</si>
  <si>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</si>
  <si>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</si>
  <si>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</si>
  <si>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</si>
  <si>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</si>
  <si>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</si>
  <si>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</si>
  <si>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</si>
  <si>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</si>
  <si>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</si>
  <si>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</si>
  <si>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</si>
  <si>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</si>
  <si>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</si>
  <si>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</si>
  <si>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</si>
  <si>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</si>
  <si>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</si>
  <si>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</si>
  <si>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</si>
  <si>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</si>
  <si>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</si>
  <si>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</si>
  <si>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</si>
  <si>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</si>
  <si>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</si>
  <si>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</si>
  <si>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</si>
  <si>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</si>
  <si>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</si>
  <si>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</si>
  <si>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</si>
  <si>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</si>
  <si>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</si>
  <si>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</si>
  <si>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</si>
  <si>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</si>
  <si>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</si>
  <si>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</si>
  <si>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</si>
  <si>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</si>
  <si>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</si>
  <si>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</si>
  <si>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</si>
  <si>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</si>
  <si>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</si>
  <si>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</si>
  <si>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</si>
  <si>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</si>
  <si>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</si>
  <si>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</si>
  <si>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</si>
  <si>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</si>
  <si>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</si>
  <si>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</si>
  <si>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</si>
  <si>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</si>
  <si>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</si>
  <si>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</si>
  <si>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</si>
  <si>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</si>
  <si>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</si>
  <si>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</si>
  <si>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</si>
  <si>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</si>
  <si>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</si>
  <si>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</si>
  <si>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</si>
  <si>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</si>
  <si>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</si>
  <si>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</si>
  <si>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</si>
  <si>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</si>
  <si>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</si>
  <si>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</si>
  <si>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</si>
  <si>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</si>
  <si>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</si>
  <si>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</si>
  <si>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</si>
  <si>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</si>
  <si>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</si>
  <si>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</si>
  <si>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</si>
  <si>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</si>
  <si>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</si>
  <si>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</si>
  <si>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</si>
  <si>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</si>
  <si>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</si>
  <si>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</si>
  <si>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</si>
  <si>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</si>
  <si>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</si>
  <si>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</si>
  <si>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</si>
  <si>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</si>
  <si>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</si>
  <si>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</si>
  <si>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</si>
  <si>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</si>
  <si>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</si>
  <si>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</si>
  <si>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</si>
  <si>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</si>
  <si>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</si>
  <si>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</si>
  <si>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</si>
  <si>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</si>
  <si>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</si>
  <si>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</si>
  <si>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</si>
  <si>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</si>
  <si>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</si>
  <si>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</si>
  <si>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</si>
  <si>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</si>
  <si>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</si>
  <si>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</si>
  <si>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</si>
  <si>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</si>
  <si>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</si>
  <si>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</si>
  <si>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</si>
  <si>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</si>
  <si>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</si>
  <si>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</si>
  <si>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</si>
  <si>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</si>
  <si>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</si>
  <si>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</si>
  <si>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</si>
  <si>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</si>
  <si>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</si>
  <si>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</si>
  <si>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</si>
  <si>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</si>
  <si>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</si>
  <si>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</si>
  <si>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</si>
  <si>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</si>
  <si>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</si>
  <si>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</si>
  <si>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</si>
  <si>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</si>
  <si>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</si>
  <si>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</si>
  <si>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</si>
  <si>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</si>
  <si>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</si>
  <si>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</si>
  <si>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</si>
  <si>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</si>
  <si>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</si>
  <si>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</si>
  <si>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</si>
  <si>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</si>
  <si>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</si>
  <si>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</si>
  <si>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</si>
  <si>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</si>
  <si>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</si>
  <si>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</si>
  <si>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</si>
  <si>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</si>
  <si>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</si>
  <si>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</si>
  <si>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</si>
  <si>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</si>
  <si>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</si>
  <si>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</si>
  <si>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</si>
  <si>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</si>
  <si>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</si>
  <si>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</si>
  <si>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</si>
  <si>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</si>
  <si>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</si>
  <si>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</si>
  <si>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</si>
  <si>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</si>
  <si>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</si>
  <si>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</si>
  <si>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</si>
  <si>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</si>
  <si>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</si>
  <si>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</si>
  <si>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</si>
  <si>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</si>
  <si>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</si>
  <si>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</si>
  <si>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</si>
  <si>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</si>
  <si>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</si>
  <si>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</si>
  <si>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</si>
  <si>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</si>
  <si>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</si>
  <si>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</si>
  <si>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</si>
  <si>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</si>
  <si>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</si>
  <si>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</si>
  <si>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</si>
  <si>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</si>
  <si>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</si>
  <si>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</si>
  <si>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</si>
  <si>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</si>
  <si>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</si>
  <si>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</si>
  <si>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</si>
  <si>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</si>
  <si>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</si>
  <si>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</si>
  <si>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</si>
  <si>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</si>
  <si>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</si>
  <si>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</si>
  <si>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</si>
  <si>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</si>
  <si>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</si>
  <si>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</si>
  <si>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</si>
  <si>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</si>
  <si>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</si>
  <si>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</si>
  <si>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</si>
  <si>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</si>
  <si>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</si>
  <si>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</si>
  <si>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</si>
  <si>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</si>
  <si>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</si>
  <si>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</si>
  <si>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</si>
  <si>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</si>
  <si>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</si>
  <si>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</si>
  <si>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</si>
  <si>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</si>
  <si>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</si>
  <si>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</si>
  <si>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</si>
  <si>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</si>
  <si>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</si>
  <si>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</si>
  <si>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</si>
  <si>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</si>
  <si>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</si>
  <si>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</si>
  <si>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</si>
  <si>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</si>
  <si>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</si>
  <si>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</si>
  <si>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</si>
  <si>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</si>
  <si>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</si>
  <si>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</si>
  <si>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</si>
  <si>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</si>
  <si>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</si>
  <si>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</si>
  <si>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</si>
  <si>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</si>
  <si>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</si>
  <si>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</si>
  <si>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</si>
  <si>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</si>
  <si>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</si>
  <si>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</si>
  <si>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</si>
  <si>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</si>
  <si>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</si>
  <si>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</si>
  <si>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</si>
  <si>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</si>
  <si>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</si>
  <si>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</si>
  <si>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</si>
  <si>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</si>
  <si>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</si>
  <si>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</si>
  <si>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</si>
  <si>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</si>
  <si>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</si>
  <si>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</si>
  <si>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</si>
  <si>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</si>
  <si>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</si>
  <si>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</si>
  <si>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</si>
  <si>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</si>
  <si>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</si>
  <si>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</si>
  <si>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</si>
  <si>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</si>
  <si>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</si>
  <si>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</si>
  <si>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</si>
  <si>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</si>
  <si>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</si>
  <si>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</si>
  <si>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</si>
  <si>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</si>
  <si>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</si>
  <si>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</si>
  <si>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</si>
  <si>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</si>
  <si>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</si>
  <si>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</si>
  <si>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</si>
  <si>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</si>
  <si>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</si>
  <si>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</si>
  <si>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</si>
  <si>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</si>
  <si>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</si>
  <si>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</si>
  <si>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</si>
  <si>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</si>
  <si>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</si>
  <si>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</si>
  <si>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</si>
  <si>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</si>
  <si>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</si>
  <si>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</si>
  <si>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</si>
  <si>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</si>
  <si>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</si>
  <si>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</si>
  <si>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</si>
  <si>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</si>
  <si>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</si>
  <si>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</si>
  <si>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</si>
  <si>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</si>
  <si>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</si>
  <si>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</si>
  <si>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</si>
  <si>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</si>
  <si>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</si>
  <si>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</si>
  <si>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</si>
  <si>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</si>
  <si>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</si>
  <si>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</si>
  <si>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</si>
  <si>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</si>
  <si>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</si>
  <si>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</si>
  <si>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</si>
  <si>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</si>
  <si>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</si>
  <si>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</si>
  <si>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</si>
  <si>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</si>
  <si>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</si>
  <si>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</si>
  <si>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</si>
  <si>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</si>
  <si>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</si>
  <si>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</si>
  <si>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</si>
  <si>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</si>
  <si>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</si>
  <si>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</si>
  <si>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</si>
  <si>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</si>
  <si>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</si>
  <si>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</si>
  <si>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</si>
  <si>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</si>
  <si>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</si>
  <si>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</si>
  <si>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</si>
  <si>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</si>
  <si>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</si>
  <si>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</si>
  <si>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</si>
  <si>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</si>
  <si>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</si>
  <si>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</si>
  <si>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</si>
  <si>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</si>
  <si>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</si>
  <si>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</si>
  <si>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</si>
  <si>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</si>
  <si>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</si>
  <si>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</si>
  <si>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</si>
  <si>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</si>
  <si>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</si>
  <si>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</si>
  <si>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</si>
  <si>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</si>
  <si>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</si>
  <si>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</si>
  <si>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</si>
  <si>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</si>
  <si>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</si>
  <si>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</si>
  <si>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</si>
  <si>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</si>
  <si>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</si>
  <si>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</si>
  <si>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</si>
  <si>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</si>
  <si>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</si>
  <si>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</si>
  <si>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</si>
  <si>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</si>
  <si>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</si>
  <si>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</si>
  <si>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</si>
  <si>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</si>
  <si>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</si>
  <si>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</si>
  <si>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</si>
  <si>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</si>
  <si>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</si>
  <si>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</si>
  <si>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</si>
  <si>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</si>
  <si>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</si>
  <si>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</si>
  <si>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</si>
  <si>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</si>
  <si>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</si>
  <si>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</si>
  <si>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</si>
  <si>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</si>
  <si>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</si>
  <si>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</si>
  <si>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</si>
  <si>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</si>
  <si>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</si>
  <si>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</si>
  <si>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</si>
  <si>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</si>
  <si>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</si>
  <si>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</si>
  <si>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</si>
  <si>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</si>
  <si>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</si>
  <si>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</si>
  <si>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</si>
  <si>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</si>
  <si>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</si>
  <si>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</si>
  <si>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</si>
  <si>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</si>
  <si>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</si>
  <si>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</si>
  <si>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</si>
  <si>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</si>
  <si>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</si>
  <si>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</si>
  <si>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</si>
  <si>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</si>
  <si>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</si>
  <si>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</si>
  <si>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</si>
  <si>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</si>
  <si>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</si>
  <si>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</si>
  <si>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</si>
  <si>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</si>
  <si>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</si>
  <si>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</si>
  <si>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</si>
  <si>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</si>
  <si>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</si>
  <si>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</si>
  <si>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</si>
  <si>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</si>
  <si>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</si>
  <si>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</si>
  <si>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</si>
  <si>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</si>
  <si>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</si>
  <si>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</si>
  <si>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</si>
  <si>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</si>
  <si>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</si>
  <si>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</si>
  <si>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</si>
  <si>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</si>
  <si>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</si>
  <si>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</si>
  <si>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</si>
  <si>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</si>
  <si>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</si>
  <si>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</si>
  <si>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</si>
  <si>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</si>
  <si>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</si>
  <si>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</si>
  <si>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</si>
  <si>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</si>
  <si>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</si>
  <si>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</si>
  <si>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</si>
  <si>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</si>
  <si>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</si>
  <si>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</si>
  <si>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</si>
  <si>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</si>
  <si>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</si>
  <si>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</si>
  <si>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</si>
  <si>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</si>
  <si>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</si>
  <si>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</si>
  <si>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</si>
  <si>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</si>
  <si>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</si>
  <si>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</si>
  <si>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</si>
  <si>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</si>
  <si>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</si>
  <si>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</si>
  <si>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</si>
  <si>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</si>
  <si>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</si>
  <si>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</si>
  <si>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</si>
  <si>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</si>
  <si>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</si>
  <si>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</si>
  <si>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</si>
  <si>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</si>
  <si>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</si>
  <si>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</si>
  <si>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</si>
  <si>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</si>
  <si>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</si>
  <si>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</si>
  <si>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</si>
  <si>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</si>
  <si>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</si>
  <si>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</si>
  <si>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</si>
  <si>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</si>
  <si>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</si>
  <si>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</si>
  <si>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</si>
  <si>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</si>
  <si>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</si>
  <si>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</si>
  <si>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</si>
  <si>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</si>
  <si>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</si>
  <si>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</si>
  <si>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</si>
  <si>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</si>
  <si>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</si>
  <si>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</si>
  <si>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</si>
  <si>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</si>
  <si>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</si>
  <si>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</si>
  <si>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</si>
  <si>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</si>
  <si>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</si>
  <si>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</si>
  <si>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</si>
  <si>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</si>
  <si>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</si>
  <si>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</si>
  <si>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</si>
  <si>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</si>
  <si>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</si>
  <si>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</si>
  <si>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</si>
  <si>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</si>
  <si>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</si>
  <si>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</si>
  <si>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</si>
  <si>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</si>
  <si>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</si>
  <si>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</si>
  <si>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</si>
  <si>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</si>
  <si>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</si>
  <si>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</si>
  <si>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</si>
  <si>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</si>
  <si>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</si>
  <si>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</si>
  <si>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</si>
  <si>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</si>
  <si>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</si>
  <si>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</si>
  <si>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</si>
  <si>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</si>
  <si>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</si>
  <si>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</si>
  <si>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</si>
  <si>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</si>
  <si>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</si>
  <si>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</si>
  <si>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</si>
  <si>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</si>
  <si>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</si>
  <si>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</si>
  <si>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</si>
  <si>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</si>
  <si>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</si>
  <si>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</si>
  <si>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</si>
  <si>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</si>
  <si>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</si>
  <si>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</si>
  <si>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</si>
  <si>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</si>
  <si>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</si>
  <si>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</si>
  <si>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</si>
  <si>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</si>
  <si>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</si>
  <si>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</si>
  <si>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</si>
  <si>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</si>
  <si>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</si>
  <si>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</si>
  <si>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</si>
  <si>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</si>
  <si>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</si>
  <si>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</si>
  <si>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</si>
  <si>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</si>
  <si>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</si>
  <si>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</si>
  <si>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</si>
  <si>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</si>
  <si>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</si>
  <si>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</si>
  <si>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</si>
  <si>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</si>
  <si>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</si>
  <si>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</si>
  <si>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</si>
  <si>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</si>
  <si>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</si>
  <si>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</si>
  <si>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</si>
  <si>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</si>
  <si>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</si>
  <si>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</si>
  <si>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</si>
  <si>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</si>
  <si>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</si>
  <si>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</si>
  <si>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</si>
  <si>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</si>
  <si>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</si>
  <si>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</si>
  <si>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</si>
  <si>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</si>
  <si>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</si>
  <si>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</si>
  <si>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</si>
  <si>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</si>
  <si>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</si>
  <si>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</si>
  <si>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</si>
  <si>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</si>
  <si>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</si>
  <si>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</si>
  <si>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</si>
  <si>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</si>
  <si>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</si>
  <si>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</si>
  <si>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</si>
  <si>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</si>
  <si>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</si>
  <si>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</si>
  <si>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</si>
  <si>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</si>
  <si>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</si>
  <si>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</si>
  <si>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</si>
  <si>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</si>
  <si>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</si>
  <si>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</si>
  <si>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</si>
  <si>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</si>
  <si>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</si>
  <si>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</si>
  <si>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</si>
  <si>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</si>
  <si>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</si>
  <si>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</si>
  <si>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</si>
  <si>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</si>
  <si>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</si>
  <si>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</si>
  <si>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</si>
  <si>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</si>
  <si>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</si>
  <si>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</si>
  <si>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</si>
  <si>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</si>
  <si>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</si>
  <si>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</si>
  <si>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</si>
  <si>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</si>
  <si>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</si>
  <si>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</si>
  <si>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</si>
  <si>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</si>
  <si>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</si>
  <si>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</si>
  <si>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</si>
  <si>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</si>
  <si>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</si>
  <si>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</si>
  <si>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</si>
  <si>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</si>
  <si>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</si>
  <si>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</si>
  <si>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</si>
  <si>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</si>
  <si>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</si>
  <si>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</si>
  <si>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</si>
  <si>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</si>
  <si>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</si>
  <si>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</si>
  <si>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</si>
  <si>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</si>
  <si>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</si>
  <si>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</si>
  <si>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</si>
  <si>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</si>
  <si>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</si>
  <si>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</si>
  <si>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</si>
  <si>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</si>
  <si>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</si>
  <si>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</si>
  <si>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</si>
  <si>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</si>
  <si>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</si>
  <si>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</si>
  <si>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</si>
  <si>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</si>
  <si>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</si>
  <si>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</si>
  <si>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</si>
  <si>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</si>
  <si>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</si>
  <si>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</si>
  <si>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</si>
  <si>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</si>
  <si>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</si>
  <si>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</si>
  <si>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</si>
  <si>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</si>
  <si>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</si>
  <si>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</si>
  <si>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</si>
  <si>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</si>
  <si>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</si>
  <si>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</si>
  <si>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</si>
  <si>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</si>
  <si>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</si>
  <si>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</si>
  <si>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</si>
  <si>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</si>
  <si>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</si>
  <si>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</si>
  <si>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</si>
  <si>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</si>
  <si>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</si>
  <si>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</si>
  <si>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</si>
  <si>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</si>
  <si>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</si>
  <si>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</si>
  <si>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</si>
  <si>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</si>
  <si>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</si>
  <si>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</si>
  <si>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</si>
  <si>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</si>
  <si>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</si>
  <si>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</si>
  <si>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</si>
  <si>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</si>
  <si>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</si>
  <si>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</si>
  <si>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</si>
  <si>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</si>
  <si>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</si>
  <si>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</si>
  <si>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</si>
  <si>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</si>
  <si>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</si>
  <si>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</si>
  <si>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</si>
  <si>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</si>
  <si>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</si>
  <si>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</si>
  <si>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</si>
  <si>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</si>
  <si>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</si>
  <si>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</si>
  <si>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</si>
  <si>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</si>
  <si>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</si>
  <si>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</si>
  <si>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</si>
  <si>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</si>
  <si>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</si>
  <si>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</si>
  <si>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</si>
  <si>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</si>
  <si>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</si>
  <si>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</si>
  <si>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</si>
  <si>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</si>
  <si>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</si>
  <si>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</si>
  <si>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</si>
  <si>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</si>
  <si>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</si>
  <si>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</si>
  <si>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</si>
  <si>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</si>
  <si>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</si>
  <si>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</si>
  <si>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</si>
  <si>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</si>
  <si>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</si>
  <si>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</si>
  <si>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</si>
  <si>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</si>
  <si>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</si>
  <si>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</si>
  <si>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</si>
  <si>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</si>
  <si>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</si>
  <si>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</si>
  <si>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</si>
  <si>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</si>
  <si>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</si>
  <si>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</si>
  <si>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</si>
  <si>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</si>
  <si>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</si>
  <si>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</si>
  <si>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</si>
  <si>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</si>
  <si>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</si>
  <si>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</si>
  <si>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</si>
  <si>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</si>
  <si>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</si>
  <si>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</si>
  <si>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</si>
  <si>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</si>
  <si>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</si>
  <si>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</si>
  <si>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</si>
  <si>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</si>
  <si>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</si>
  <si>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</si>
  <si>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</si>
  <si>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</si>
  <si>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</si>
  <si>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</si>
  <si>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</si>
  <si>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</si>
  <si>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</si>
  <si>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</si>
  <si>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</si>
  <si>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</si>
  <si>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</si>
  <si>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</si>
  <si>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</si>
  <si>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</si>
  <si>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</si>
  <si>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</si>
  <si>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</si>
  <si>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</si>
  <si>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</si>
  <si>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</si>
  <si>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</si>
  <si>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</si>
  <si>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</si>
  <si>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</si>
  <si>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</si>
  <si>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</si>
  <si>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</si>
  <si>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</si>
  <si>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</si>
  <si>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</si>
  <si>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</si>
  <si>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</si>
  <si>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</si>
  <si>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</si>
  <si>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</si>
  <si>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</si>
  <si>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</si>
  <si>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</si>
  <si>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</si>
  <si>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</si>
  <si>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</si>
  <si>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</si>
  <si>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</si>
  <si>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</si>
  <si>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</si>
  <si>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</si>
  <si>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</si>
  <si>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</si>
  <si>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</si>
  <si>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</si>
  <si>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</si>
  <si>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</si>
  <si>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</si>
  <si>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</si>
  <si>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</si>
  <si>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</si>
  <si>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</si>
  <si>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</si>
  <si>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</si>
  <si>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</si>
  <si>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</si>
  <si>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</si>
  <si>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</si>
  <si>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</si>
  <si>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</si>
  <si>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</si>
  <si>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</si>
  <si>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</si>
  <si>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</si>
  <si>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</si>
  <si>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</si>
  <si>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</si>
  <si>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</si>
  <si>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</si>
  <si>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</si>
  <si>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</si>
  <si>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</si>
  <si>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</si>
  <si>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</si>
  <si>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</si>
  <si>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</si>
  <si>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</si>
  <si>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</si>
  <si>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</si>
  <si>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</si>
  <si>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</si>
  <si>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</si>
  <si>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</si>
  <si>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</si>
  <si>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</si>
  <si>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</si>
  <si>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</si>
  <si>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</si>
  <si>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</si>
  <si>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</si>
  <si>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</si>
  <si>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</si>
  <si>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</si>
  <si>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</si>
  <si>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</si>
  <si>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</si>
  <si>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</si>
  <si>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</si>
  <si>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</si>
  <si>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</si>
  <si>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</si>
  <si>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</si>
  <si>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</si>
  <si>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</si>
  <si>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</si>
  <si>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</si>
  <si>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</si>
  <si>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</si>
  <si>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</si>
  <si>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</si>
  <si>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</si>
  <si>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</si>
  <si>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</si>
  <si>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</si>
  <si>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</si>
  <si>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</si>
  <si>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</si>
  <si>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</si>
  <si>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</si>
  <si>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</si>
  <si>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</si>
  <si>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</si>
  <si>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</si>
  <si>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</si>
  <si>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</si>
  <si>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</si>
  <si>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</si>
  <si>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</si>
  <si>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</si>
  <si>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</si>
  <si>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</si>
  <si>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</si>
  <si>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</si>
  <si>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</si>
  <si>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</si>
  <si>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</si>
  <si>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</si>
  <si>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</si>
  <si>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</si>
  <si>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</si>
  <si>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</si>
  <si>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</si>
  <si>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</si>
  <si>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</si>
  <si>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</si>
  <si>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</si>
  <si>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</si>
  <si>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</si>
  <si>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</si>
  <si>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</si>
  <si>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</si>
  <si>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</si>
  <si>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</si>
  <si>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</si>
  <si>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</si>
  <si>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</si>
  <si>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</si>
  <si>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</si>
  <si>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</si>
  <si>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</si>
  <si>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</si>
  <si>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</si>
  <si>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</si>
  <si>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</si>
  <si>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</si>
  <si>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</si>
  <si>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</si>
  <si>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</si>
  <si>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</si>
  <si>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</si>
  <si>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</si>
  <si>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</si>
  <si>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</si>
  <si>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</si>
  <si>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</si>
  <si>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</si>
  <si>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</si>
  <si>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</si>
  <si>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</si>
  <si>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</si>
  <si>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</si>
  <si>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</si>
  <si>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</si>
  <si>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</si>
  <si>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</si>
  <si>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</si>
  <si>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</si>
  <si>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</si>
  <si>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</si>
  <si>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</si>
  <si>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</si>
  <si>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</si>
  <si>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</si>
  <si>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</si>
  <si>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</si>
  <si>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</si>
  <si>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</si>
  <si>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</si>
  <si>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</si>
  <si>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</si>
  <si>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</si>
  <si>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</si>
  <si>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</si>
  <si>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</si>
  <si>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</si>
  <si>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</si>
  <si>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</si>
  <si>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</si>
  <si>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</si>
  <si>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</si>
  <si>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</si>
  <si>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</si>
  <si>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</si>
  <si>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</si>
  <si>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</si>
  <si>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</si>
  <si>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</si>
  <si>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</si>
  <si>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</si>
  <si>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</si>
  <si>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</si>
  <si>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</si>
  <si>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</si>
  <si>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</si>
  <si>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</si>
  <si>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</si>
  <si>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</si>
  <si>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</si>
  <si>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</si>
  <si>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</si>
  <si>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</si>
  <si>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</si>
  <si>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</si>
  <si>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</si>
  <si>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</si>
  <si>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</si>
  <si>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</si>
  <si>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</si>
  <si>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</si>
  <si>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</si>
  <si>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</si>
  <si>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</si>
  <si>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</si>
  <si>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</si>
  <si>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</si>
  <si>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</si>
  <si>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</si>
  <si>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</si>
  <si>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</si>
  <si>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</si>
  <si>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</si>
  <si>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</si>
  <si>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</si>
  <si>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</si>
  <si>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</si>
  <si>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</si>
  <si>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</si>
  <si>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</si>
  <si>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</si>
  <si>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</si>
  <si>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</si>
  <si>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</si>
  <si>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</si>
  <si>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</si>
  <si>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</si>
  <si>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</si>
  <si>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</si>
  <si>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</si>
  <si>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</si>
  <si>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</si>
  <si>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</si>
  <si>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</si>
  <si>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</si>
  <si>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</si>
  <si>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</si>
  <si>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</si>
  <si>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</si>
  <si>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</si>
  <si>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</si>
  <si>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</si>
  <si>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</si>
  <si>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</si>
  <si>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</si>
  <si>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</si>
  <si>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</si>
  <si>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</si>
  <si>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</si>
  <si>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</si>
  <si>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</si>
  <si>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</si>
  <si>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</si>
  <si>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</si>
  <si>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</si>
  <si>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</si>
  <si>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</si>
  <si>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</si>
  <si>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</si>
  <si>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</si>
  <si>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</si>
  <si>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</si>
  <si>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</si>
  <si>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</si>
  <si>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</si>
  <si>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</si>
  <si>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</si>
  <si>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</si>
  <si>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</si>
  <si>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</si>
  <si>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</si>
  <si>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</si>
  <si>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</si>
  <si>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</si>
  <si>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</si>
  <si>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</si>
  <si>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</si>
  <si>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</si>
  <si>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</si>
  <si>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</si>
  <si>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</si>
  <si>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</si>
  <si>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</si>
  <si>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</si>
  <si>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</si>
  <si>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</si>
  <si>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</si>
  <si>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</si>
  <si>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</si>
  <si>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</si>
  <si>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</si>
  <si>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</si>
  <si>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</si>
  <si>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</si>
  <si>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</si>
  <si>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</si>
  <si>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</si>
  <si>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</si>
  <si>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</si>
  <si>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</si>
  <si>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</si>
  <si>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</si>
  <si>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</si>
  <si>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</si>
  <si>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</si>
  <si>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</si>
  <si>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</si>
  <si>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</si>
  <si>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</si>
  <si>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</si>
  <si>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</si>
  <si>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</si>
  <si>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</si>
  <si>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</si>
  <si>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</si>
  <si>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</si>
  <si>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</si>
  <si>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</si>
  <si>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</si>
  <si>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</si>
  <si>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</si>
  <si>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</si>
  <si>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</si>
  <si>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</si>
  <si>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</si>
  <si>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</si>
  <si>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</si>
  <si>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</si>
  <si>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</si>
  <si>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</si>
  <si>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</si>
  <si>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</si>
  <si>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</si>
  <si>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</si>
  <si>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</si>
  <si>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</si>
  <si>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</si>
  <si>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</si>
  <si>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</si>
  <si>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</si>
  <si>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</si>
  <si>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</si>
  <si>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</si>
  <si>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</si>
  <si>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</si>
  <si>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</si>
  <si>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</si>
  <si>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</si>
  <si>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</si>
  <si>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</si>
  <si>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</si>
  <si>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</si>
  <si>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</si>
  <si>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</si>
  <si>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</si>
  <si>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</si>
  <si>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</si>
  <si>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</si>
  <si>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</si>
  <si>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</si>
  <si>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</si>
  <si>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</si>
  <si>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</si>
  <si>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</si>
  <si>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</si>
  <si>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</si>
  <si>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</si>
  <si>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</si>
  <si>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</si>
  <si>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</si>
  <si>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</si>
  <si>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</si>
  <si>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</si>
  <si>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</si>
  <si>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</si>
  <si>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</si>
  <si>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</si>
  <si>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</si>
  <si>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</si>
  <si>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</si>
  <si>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</si>
  <si>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</si>
  <si>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</si>
  <si>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</si>
  <si>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</si>
  <si>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</si>
  <si>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</si>
  <si>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</si>
  <si>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</si>
  <si>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</si>
  <si>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</si>
  <si>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</si>
  <si>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</si>
  <si>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</si>
  <si>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</si>
  <si>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</si>
  <si>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</si>
  <si>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</si>
  <si>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</si>
  <si>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</si>
  <si>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</si>
  <si>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</si>
  <si>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</si>
  <si>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</si>
  <si>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</si>
  <si>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</si>
  <si>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</si>
  <si>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</si>
  <si>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</si>
  <si>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</si>
  <si>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</si>
  <si>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</si>
  <si>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</si>
  <si>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</si>
  <si>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</si>
  <si>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</si>
  <si>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</si>
  <si>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</si>
  <si>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</si>
  <si>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</si>
  <si>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</si>
  <si>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</si>
  <si>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</si>
  <si>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</si>
  <si>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</si>
  <si>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</si>
  <si>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</si>
  <si>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</si>
  <si>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</si>
  <si>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</si>
  <si>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</si>
  <si>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</si>
  <si>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</si>
  <si>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</si>
  <si>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</si>
  <si>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</si>
  <si>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</si>
  <si>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</si>
  <si>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</si>
  <si>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</si>
  <si>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</si>
  <si>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</si>
  <si>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</si>
  <si>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</si>
  <si>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</si>
  <si>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</si>
  <si>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</si>
  <si>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</si>
  <si>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</si>
  <si>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</si>
  <si>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</si>
  <si>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</si>
  <si>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</si>
  <si>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</si>
  <si>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</si>
  <si>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</si>
  <si>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</si>
  <si>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</si>
  <si>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</si>
  <si>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</si>
  <si>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</si>
  <si>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</si>
  <si>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</si>
  <si>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</si>
  <si>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</si>
  <si>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</si>
  <si>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</si>
  <si>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</si>
  <si>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</si>
  <si>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</si>
  <si>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</si>
  <si>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</si>
  <si>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</si>
  <si>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</si>
  <si>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</si>
  <si>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</si>
  <si>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</si>
  <si>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</si>
  <si>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</si>
  <si>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</si>
  <si>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</si>
  <si>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</si>
  <si>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</si>
  <si>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</si>
  <si>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</si>
  <si>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</si>
  <si>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</si>
  <si>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</si>
  <si>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</si>
  <si>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</si>
  <si>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</si>
  <si>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</si>
  <si>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</si>
  <si>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</si>
  <si>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</si>
  <si>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</si>
  <si>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</si>
  <si>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</si>
  <si>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</si>
  <si>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</si>
  <si>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</si>
  <si>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</si>
  <si>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</si>
  <si>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</si>
  <si>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</si>
  <si>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</si>
  <si>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</si>
  <si>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</si>
  <si>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</si>
  <si>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</si>
  <si>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</si>
  <si>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</si>
  <si>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</si>
  <si>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</si>
  <si>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</si>
  <si>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</si>
  <si>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</si>
  <si>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</si>
  <si>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</si>
  <si>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</si>
  <si>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</si>
  <si>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</si>
  <si>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</si>
  <si>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</si>
  <si>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</si>
  <si>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</si>
  <si>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</si>
  <si>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</si>
  <si>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</si>
  <si>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</si>
  <si>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</si>
  <si>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</si>
  <si>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</si>
  <si>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</si>
  <si>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</si>
  <si>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</si>
  <si>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</si>
  <si>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</si>
  <si>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</si>
  <si>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</si>
  <si>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</si>
  <si>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</si>
  <si>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</si>
  <si>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</si>
  <si>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</si>
  <si>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</si>
  <si>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</si>
  <si>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</si>
  <si>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</si>
  <si>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</si>
  <si>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</si>
  <si>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</si>
  <si>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</si>
  <si>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</si>
  <si>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</si>
  <si>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</si>
  <si>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</si>
  <si>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</si>
  <si>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</si>
  <si>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</si>
  <si>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</si>
  <si>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</si>
  <si>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</si>
  <si>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</si>
  <si>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</si>
  <si>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</si>
  <si>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</si>
  <si>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</si>
  <si>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</si>
  <si>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</si>
  <si>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</si>
  <si>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</si>
  <si>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</si>
  <si>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</si>
  <si>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</si>
  <si>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</si>
  <si>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</si>
  <si>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</si>
  <si>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</si>
  <si>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</si>
  <si>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</si>
  <si>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</si>
  <si>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</si>
  <si>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</si>
  <si>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</si>
  <si>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</si>
  <si>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</si>
  <si>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</si>
  <si>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</si>
  <si>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</si>
  <si>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</si>
  <si>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</si>
  <si>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</si>
  <si>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</si>
  <si>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</si>
  <si>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</si>
  <si>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</si>
  <si>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</si>
  <si>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</si>
  <si>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</si>
  <si>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</si>
  <si>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</si>
  <si>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</si>
  <si>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</si>
  <si>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</si>
  <si>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</si>
  <si>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</si>
  <si>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</si>
  <si>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</si>
  <si>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</si>
  <si>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</si>
  <si>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</si>
  <si>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</si>
  <si>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</si>
  <si>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</si>
  <si>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</si>
  <si>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</si>
  <si>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</si>
  <si>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</si>
  <si>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</si>
  <si>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</si>
  <si>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</si>
  <si>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</si>
  <si>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</si>
  <si>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</si>
  <si>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</si>
  <si>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</si>
  <si>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</si>
  <si>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</si>
  <si>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</si>
  <si>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</si>
  <si>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</si>
  <si>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</si>
  <si>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</si>
  <si>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</si>
  <si>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</si>
  <si>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</si>
  <si>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</si>
  <si>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</si>
  <si>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</si>
  <si>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</si>
  <si>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</si>
  <si>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</si>
  <si>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</si>
  <si>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</si>
  <si>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</si>
  <si>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</si>
  <si>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</si>
  <si>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</si>
  <si>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</si>
  <si>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</si>
  <si>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</si>
  <si>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</si>
  <si>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</si>
  <si>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</si>
  <si>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</si>
  <si>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</si>
  <si>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</si>
  <si>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</si>
  <si>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</si>
  <si>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</si>
  <si>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</si>
  <si>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</si>
  <si>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</si>
  <si>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</si>
  <si>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</si>
  <si>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</si>
  <si>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</si>
  <si>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</si>
  <si>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</si>
  <si>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</si>
  <si>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</si>
  <si>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</si>
  <si>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</si>
  <si>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</si>
  <si>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</si>
  <si>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</si>
  <si>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</si>
  <si>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</si>
  <si>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</si>
  <si>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</si>
  <si>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</si>
  <si>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</si>
  <si>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</si>
  <si>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</si>
  <si>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</si>
  <si>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</si>
  <si>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</si>
  <si>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</si>
  <si>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</si>
  <si>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</si>
  <si>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</si>
  <si>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</si>
  <si>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</si>
  <si>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</si>
  <si>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</si>
  <si>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</si>
  <si>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</si>
  <si>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</si>
  <si>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</si>
  <si>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</si>
  <si>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</si>
  <si>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</si>
  <si>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</si>
  <si>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</si>
  <si>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</si>
  <si>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</si>
  <si>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</si>
  <si>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</si>
  <si>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</si>
  <si>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</si>
  <si>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</si>
  <si>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</si>
  <si>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</si>
  <si>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</si>
  <si>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</si>
  <si>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</si>
  <si>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</si>
  <si>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</si>
  <si>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</si>
  <si>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</si>
  <si>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</si>
  <si>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</si>
  <si>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</si>
  <si>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</si>
  <si>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</si>
  <si>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</si>
  <si>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</si>
  <si>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</si>
  <si>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</si>
  <si>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</si>
  <si>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</si>
  <si>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</si>
  <si>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</si>
  <si>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</si>
  <si>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</si>
  <si>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</si>
  <si>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</si>
  <si>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</si>
  <si>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</si>
  <si>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</si>
  <si>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</si>
  <si>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</si>
  <si>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</si>
  <si>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</si>
  <si>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</si>
  <si>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</si>
  <si>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</si>
  <si>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</si>
  <si>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</si>
  <si>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</si>
  <si>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</si>
  <si>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</si>
  <si>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</si>
  <si>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</si>
  <si>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</si>
  <si>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</si>
  <si>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</si>
  <si>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</si>
  <si>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</si>
  <si>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</si>
  <si>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</si>
  <si>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</si>
  <si>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</si>
  <si>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</si>
  <si>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</si>
  <si>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</si>
  <si>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</si>
  <si>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</si>
  <si>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</si>
  <si>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</si>
  <si>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</si>
  <si>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</si>
  <si>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</si>
  <si>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</si>
  <si>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</si>
  <si>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</si>
  <si>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</si>
  <si>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</si>
  <si>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</si>
  <si>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</si>
  <si>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</si>
  <si>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</si>
  <si>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</si>
  <si>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</si>
  <si>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</si>
  <si>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</si>
  <si>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</si>
  <si>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</si>
  <si>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</si>
  <si>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</si>
  <si>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</si>
  <si>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</si>
  <si>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</si>
  <si>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</si>
  <si>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</si>
  <si>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</si>
  <si>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</si>
  <si>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</si>
  <si>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</si>
  <si>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</si>
  <si>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</si>
  <si>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</si>
  <si>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</si>
  <si>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</si>
  <si>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</si>
  <si>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</si>
  <si>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</si>
  <si>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</si>
  <si>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</si>
  <si>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</si>
  <si>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</si>
  <si>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</si>
  <si>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</si>
  <si>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</si>
  <si>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</si>
  <si>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</si>
  <si>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</si>
  <si>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</si>
  <si>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</si>
  <si>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</si>
  <si>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</si>
  <si>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</si>
  <si>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</si>
  <si>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</si>
  <si>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</si>
  <si>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</si>
  <si>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</si>
  <si>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</si>
  <si>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</si>
  <si>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</si>
  <si>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</si>
  <si>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</si>
  <si>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</si>
  <si>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</si>
  <si>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</si>
  <si>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</si>
  <si>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</si>
  <si>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</si>
  <si>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</si>
  <si>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</si>
  <si>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</si>
  <si>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</si>
  <si>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</si>
  <si>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</si>
  <si>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</si>
  <si>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</si>
  <si>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</si>
  <si>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</si>
  <si>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</si>
  <si>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</si>
  <si>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</si>
  <si>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</si>
  <si>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</si>
  <si>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</si>
  <si>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</si>
  <si>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</si>
  <si>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</si>
  <si>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</si>
  <si>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</si>
  <si>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</si>
  <si>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</si>
  <si>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</si>
  <si>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</si>
  <si>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</si>
  <si>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</si>
  <si>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</si>
  <si>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</si>
  <si>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</si>
  <si>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</si>
  <si>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</si>
  <si>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</si>
  <si>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</si>
  <si>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</si>
  <si>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</si>
  <si>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</si>
  <si>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</si>
  <si>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</si>
  <si>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</si>
  <si>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</si>
  <si>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</si>
  <si>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</si>
  <si>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</si>
  <si>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</si>
  <si>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</si>
  <si>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</si>
  <si>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</si>
  <si>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</si>
  <si>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</si>
  <si>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</si>
  <si>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</si>
  <si>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</si>
  <si>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</si>
  <si>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</si>
  <si>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</si>
  <si>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</si>
  <si>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</si>
  <si>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</si>
  <si>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</si>
  <si>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</si>
  <si>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</si>
  <si>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</si>
  <si>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</si>
  <si>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</si>
  <si>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</si>
  <si>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</si>
  <si>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</si>
  <si>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</si>
  <si>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</si>
  <si>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</si>
  <si>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</si>
  <si>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</si>
  <si>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</si>
  <si>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</si>
  <si>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</si>
  <si>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</si>
  <si>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</si>
  <si>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</si>
  <si>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</si>
  <si>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</si>
  <si>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</si>
  <si>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</si>
  <si>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</si>
  <si>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</si>
  <si>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</si>
  <si>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</si>
  <si>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</si>
  <si>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</si>
  <si>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</si>
  <si>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</si>
  <si>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</si>
  <si>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</si>
  <si>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</si>
  <si>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</si>
  <si>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</si>
  <si>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</si>
  <si>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</si>
  <si>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</si>
  <si>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</si>
  <si>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</si>
  <si>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</si>
  <si>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</si>
  <si>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</si>
  <si>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</si>
  <si>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</si>
  <si>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</si>
  <si>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</si>
  <si>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</si>
  <si>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</si>
  <si>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</si>
  <si>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</si>
  <si>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</si>
  <si>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</si>
  <si>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</si>
  <si>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</si>
  <si>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</si>
  <si>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</si>
  <si>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</si>
  <si>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</si>
  <si>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</si>
  <si>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</si>
  <si>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</si>
  <si>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</si>
  <si>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</si>
  <si>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</si>
  <si>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</si>
  <si>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</si>
  <si>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</si>
  <si>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</si>
  <si>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</si>
  <si>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</si>
  <si>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</si>
  <si>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</si>
  <si>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</si>
  <si>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</si>
  <si>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</si>
  <si>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</si>
  <si>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</si>
  <si>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</si>
  <si>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</si>
  <si>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</si>
  <si>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</si>
  <si>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</si>
  <si>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</si>
  <si>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</si>
  <si>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</si>
  <si>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</si>
  <si>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</si>
  <si>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</si>
  <si>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</si>
  <si>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</si>
  <si>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</si>
  <si>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</si>
  <si>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</si>
  <si>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</si>
  <si>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</si>
  <si>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</si>
  <si>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</si>
  <si>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</si>
  <si>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</si>
  <si>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</si>
  <si>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</si>
  <si>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</si>
  <si>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</si>
  <si>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</si>
  <si>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</si>
  <si>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</si>
  <si>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</si>
  <si>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</si>
  <si>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</si>
  <si>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</si>
  <si>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</si>
  <si>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</si>
  <si>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</si>
  <si>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</si>
  <si>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</si>
  <si>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</si>
  <si>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</si>
  <si>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</si>
  <si>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</si>
  <si>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</si>
  <si>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</si>
  <si>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</si>
  <si>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</si>
  <si>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</si>
  <si>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</si>
  <si>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</si>
  <si>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</si>
  <si>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</si>
  <si>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</si>
  <si>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</si>
  <si>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</si>
  <si>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</si>
  <si>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</si>
  <si>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</si>
  <si>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</si>
  <si>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</si>
  <si>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</si>
  <si>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</si>
  <si>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</si>
  <si>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</si>
  <si>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</si>
  <si>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</si>
  <si>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</si>
  <si>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</si>
  <si>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</si>
  <si>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</si>
  <si>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</si>
  <si>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</si>
  <si>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</si>
  <si>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</si>
  <si>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</si>
  <si>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</si>
  <si>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</si>
  <si>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</si>
  <si>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</si>
  <si>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</si>
  <si>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</si>
  <si>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</si>
  <si>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</si>
  <si>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</si>
  <si>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</si>
  <si>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</si>
  <si>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</si>
  <si>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</si>
  <si>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</si>
  <si>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</si>
  <si>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</si>
  <si>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</si>
  <si>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</si>
  <si>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</si>
  <si>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</si>
  <si>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</si>
  <si>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</si>
  <si>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</si>
  <si>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</si>
  <si>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</si>
  <si>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</si>
  <si>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</si>
  <si>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</si>
  <si>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</si>
  <si>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</si>
  <si>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</si>
  <si>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</si>
  <si>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</si>
  <si>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</si>
  <si>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</si>
  <si>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</si>
  <si>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</si>
  <si>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</si>
  <si>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</si>
  <si>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</si>
  <si>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</si>
  <si>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</si>
  <si>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</si>
  <si>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</si>
  <si>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</si>
  <si>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</si>
  <si>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</si>
  <si>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</si>
  <si>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</si>
  <si>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</si>
  <si>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</si>
  <si>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</si>
  <si>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</si>
  <si>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</si>
  <si>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</si>
  <si>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</si>
  <si>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</si>
  <si>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</si>
  <si>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</si>
  <si>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</si>
  <si>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</si>
  <si>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</si>
  <si>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</si>
  <si>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</si>
  <si>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</si>
  <si>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</si>
  <si>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</si>
  <si>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</si>
  <si>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</si>
  <si>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</si>
  <si>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</si>
  <si>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</si>
  <si>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</si>
  <si>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</si>
  <si>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</si>
  <si>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</si>
  <si>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</si>
  <si>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</si>
  <si>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</si>
  <si>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</si>
  <si>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</si>
  <si>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</si>
  <si>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</si>
  <si>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</si>
  <si>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</si>
  <si>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</si>
  <si>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</si>
  <si>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</si>
  <si>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</si>
  <si>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</si>
  <si>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</si>
  <si>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</si>
  <si>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</si>
  <si>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</si>
  <si>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</si>
  <si>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</si>
  <si>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</si>
  <si>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</si>
  <si>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</si>
  <si>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</si>
  <si>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</si>
  <si>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</si>
  <si>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</si>
  <si>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</si>
  <si>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</si>
  <si>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</si>
  <si>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</si>
  <si>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</si>
  <si>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</si>
  <si>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</si>
  <si>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</si>
  <si>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</si>
  <si>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</si>
  <si>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</si>
  <si>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</si>
  <si>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</si>
  <si>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</si>
  <si>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</si>
  <si>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</si>
  <si>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</si>
  <si>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</si>
  <si>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</si>
  <si>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</si>
  <si>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</si>
  <si>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</si>
  <si>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</si>
  <si>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</si>
  <si>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</si>
  <si>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</si>
  <si>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</si>
  <si>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</si>
  <si>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</si>
  <si>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</si>
  <si>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</si>
  <si>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</si>
  <si>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</si>
  <si>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</si>
  <si>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</si>
  <si>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</si>
  <si>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</si>
  <si>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</si>
  <si>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</si>
  <si>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</si>
  <si>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</si>
  <si>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</si>
  <si>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</si>
  <si>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</si>
  <si>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</si>
  <si>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</si>
  <si>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</si>
  <si>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</si>
  <si>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</si>
  <si>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</si>
  <si>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</si>
  <si>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</si>
  <si>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</si>
  <si>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</si>
  <si>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</si>
  <si>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</si>
  <si>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</si>
  <si>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</si>
  <si>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</si>
  <si>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</si>
  <si>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</si>
  <si>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</si>
  <si>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</si>
  <si>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</si>
  <si>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</si>
  <si>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</si>
  <si>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</si>
  <si>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</si>
  <si>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</si>
  <si>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</si>
  <si>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</si>
  <si>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</si>
  <si>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</si>
  <si>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</si>
  <si>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</si>
  <si>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</si>
  <si>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</si>
  <si>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</si>
  <si>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</si>
  <si>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</si>
  <si>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</si>
  <si>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</si>
  <si>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</si>
  <si>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</si>
  <si>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</si>
  <si>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</si>
  <si>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</si>
  <si>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</si>
  <si>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</si>
  <si>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</si>
  <si>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</si>
  <si>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</si>
  <si>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</si>
  <si>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</si>
  <si>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</si>
  <si>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</si>
  <si>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</si>
  <si>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</si>
  <si>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</si>
  <si>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</si>
  <si>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</si>
  <si>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</si>
  <si>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</si>
  <si>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</si>
  <si>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</si>
  <si>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</si>
  <si>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</si>
  <si>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</si>
  <si>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</si>
  <si>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</si>
  <si>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</si>
  <si>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</si>
  <si>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</si>
  <si>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</si>
  <si>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</si>
  <si>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</si>
  <si>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</si>
  <si>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</si>
  <si>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</si>
  <si>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</si>
  <si>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</si>
  <si>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</si>
  <si>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</si>
  <si>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</si>
  <si>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</si>
  <si>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</si>
  <si>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</si>
  <si>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</si>
  <si>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</si>
  <si>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</si>
  <si>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</si>
  <si>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</si>
  <si>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</si>
  <si>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</si>
  <si>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</si>
  <si>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</si>
  <si>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</si>
  <si>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</si>
  <si>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</si>
  <si>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</si>
  <si>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</si>
  <si>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</si>
  <si>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</si>
  <si>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</si>
  <si>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</si>
  <si>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</si>
  <si>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</si>
  <si>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</si>
  <si>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</si>
  <si>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</si>
  <si>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</si>
  <si>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</si>
  <si>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</si>
  <si>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</si>
  <si>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</si>
  <si>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</si>
  <si>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</si>
  <si>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</si>
  <si>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</si>
  <si>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</si>
  <si>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</si>
  <si>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</si>
  <si>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</si>
  <si>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</si>
  <si>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</si>
  <si>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</si>
  <si>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</si>
  <si>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</si>
  <si>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</si>
  <si>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</si>
  <si>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</si>
  <si>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</si>
  <si>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</si>
  <si>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</si>
  <si>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</si>
  <si>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</si>
  <si>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</si>
  <si>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</si>
  <si>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</si>
  <si>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</si>
  <si>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</si>
  <si>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</si>
  <si>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</si>
  <si>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</si>
  <si>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</si>
  <si>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</si>
  <si>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</si>
  <si>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</si>
  <si>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</si>
  <si>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</si>
  <si>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</si>
  <si>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</si>
  <si>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</si>
  <si>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</si>
  <si>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</si>
  <si>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</si>
  <si>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</si>
  <si>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</si>
  <si>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</si>
  <si>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</si>
  <si>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</si>
  <si>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</si>
  <si>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</si>
  <si>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</si>
  <si>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</si>
  <si>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</si>
  <si>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</si>
  <si>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</si>
  <si>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</si>
  <si>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</si>
  <si>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</si>
  <si>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</si>
  <si>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</si>
  <si>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</si>
  <si>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</si>
  <si>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</si>
  <si>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</si>
  <si>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</si>
  <si>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</si>
  <si>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</si>
  <si>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</si>
  <si>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</si>
  <si>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</si>
  <si>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</si>
  <si>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</si>
  <si>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</si>
  <si>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</si>
  <si>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</si>
  <si>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</si>
  <si>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</si>
  <si>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</si>
  <si>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</si>
  <si>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</si>
  <si>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</si>
  <si>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</si>
  <si>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</si>
  <si>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</si>
  <si>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</si>
  <si>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</si>
  <si>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</si>
  <si>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</si>
  <si>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</si>
  <si>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</si>
  <si>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</si>
  <si>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</si>
  <si>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</si>
  <si>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</si>
  <si>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</si>
  <si>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</si>
  <si>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</si>
  <si>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</si>
  <si>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</si>
  <si>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</si>
  <si>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</si>
  <si>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</si>
  <si>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</si>
  <si>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</si>
  <si>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</si>
  <si>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</si>
  <si>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</si>
  <si>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</si>
  <si>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</si>
  <si>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</si>
  <si>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</si>
  <si>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</si>
  <si>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</si>
  <si>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</si>
  <si>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</si>
  <si>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</si>
  <si>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</si>
  <si>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</si>
  <si>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</si>
  <si>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</si>
  <si>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</si>
  <si>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</si>
  <si>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</si>
  <si>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</si>
  <si>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</si>
  <si>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</si>
  <si>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</si>
  <si>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</si>
  <si>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</si>
  <si>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</si>
  <si>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</si>
  <si>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</si>
  <si>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</si>
  <si>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</si>
  <si>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</si>
  <si>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</si>
  <si>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</si>
  <si>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</si>
  <si>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</si>
  <si>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</si>
  <si>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</si>
  <si>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</si>
  <si>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</si>
  <si>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</si>
  <si>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</si>
  <si>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</si>
  <si>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</si>
  <si>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</si>
  <si>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</si>
  <si>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</si>
  <si>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</si>
  <si>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</si>
  <si>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</si>
  <si>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</si>
  <si>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</si>
  <si>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</si>
  <si>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</si>
  <si>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</si>
  <si>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</si>
  <si>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</si>
  <si>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</si>
  <si>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</si>
  <si>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</si>
  <si>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</si>
  <si>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</si>
  <si>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</si>
  <si>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</si>
  <si>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</si>
  <si>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</si>
  <si>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</si>
  <si>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</si>
  <si>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</si>
  <si>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</si>
  <si>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</si>
  <si>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</si>
  <si>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</si>
  <si>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</si>
  <si>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</si>
  <si>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</si>
  <si>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</si>
  <si>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</si>
  <si>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</si>
  <si>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</si>
  <si>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</si>
  <si>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</si>
  <si>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</si>
  <si>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</si>
  <si>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</si>
  <si>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</si>
  <si>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</si>
  <si>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</si>
  <si>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</si>
  <si>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</si>
  <si>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</si>
  <si>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</si>
  <si>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</si>
  <si>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</si>
  <si>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</si>
  <si>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</si>
  <si>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</si>
  <si>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</si>
  <si>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</si>
  <si>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</si>
  <si>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</si>
  <si>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</si>
  <si>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</si>
  <si>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</si>
  <si>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</si>
  <si>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</si>
  <si>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</si>
  <si>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</si>
  <si>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</si>
  <si>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</si>
  <si>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</si>
  <si>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</si>
  <si>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</si>
  <si>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</si>
  <si>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</si>
  <si>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</si>
  <si>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</si>
  <si>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</si>
  <si>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</si>
  <si>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</si>
  <si>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</si>
  <si>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</si>
  <si>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</si>
  <si>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</si>
  <si>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</si>
  <si>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</si>
  <si>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</si>
  <si>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</si>
  <si>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</si>
  <si>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</si>
  <si>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</si>
  <si>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</si>
  <si>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</si>
  <si>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</si>
  <si>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</si>
  <si>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</si>
  <si>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</si>
  <si>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</si>
  <si>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</si>
  <si>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</si>
  <si>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</si>
  <si>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</si>
  <si>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</si>
  <si>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</si>
  <si>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</si>
  <si>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</si>
  <si>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</si>
  <si>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</si>
  <si>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</si>
  <si>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</si>
  <si>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</si>
  <si>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</si>
  <si>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</si>
  <si>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</si>
  <si>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</si>
  <si>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</si>
  <si>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</si>
  <si>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</si>
  <si>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</si>
  <si>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</si>
  <si>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</si>
  <si>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</si>
  <si>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</si>
  <si>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</si>
  <si>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</si>
  <si>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</si>
  <si>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</si>
  <si>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</si>
  <si>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</si>
  <si>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</si>
  <si>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</si>
  <si>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</si>
  <si>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</si>
  <si>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</si>
  <si>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</si>
  <si>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</si>
  <si>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</si>
  <si>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</si>
  <si>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</si>
  <si>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</si>
  <si>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</si>
  <si>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</si>
  <si>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</si>
  <si>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</si>
  <si>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</si>
  <si>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</si>
  <si>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</si>
  <si>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</si>
  <si>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</si>
  <si>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</si>
  <si>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</si>
  <si>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</si>
  <si>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</si>
  <si>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</si>
  <si>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</si>
  <si>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</si>
  <si>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</si>
  <si>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</si>
  <si>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</si>
  <si>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</si>
  <si>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</si>
  <si>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</si>
  <si>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</si>
  <si>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</si>
  <si>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</si>
  <si>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</si>
  <si>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</si>
  <si>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</si>
  <si>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</si>
  <si>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</si>
  <si>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</si>
  <si>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</si>
  <si>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</si>
  <si>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</si>
  <si>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</si>
  <si>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</si>
  <si>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</si>
  <si>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</si>
  <si>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</si>
  <si>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</si>
  <si>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</si>
  <si>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</si>
  <si>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</si>
  <si>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</si>
  <si>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</si>
  <si>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</si>
  <si>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</si>
  <si>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</si>
  <si>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</si>
  <si>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</si>
  <si>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</si>
  <si>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</si>
  <si>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</si>
  <si>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</si>
  <si>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</si>
  <si>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</si>
  <si>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</si>
  <si>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</si>
  <si>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</si>
  <si>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</si>
  <si>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</si>
  <si>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</si>
  <si>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</si>
  <si>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</si>
  <si>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</si>
  <si>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</si>
  <si>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</si>
  <si>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</si>
  <si>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</si>
  <si>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</si>
  <si>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</si>
  <si>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</si>
  <si>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</si>
  <si>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</si>
  <si>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</si>
  <si>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</si>
  <si>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</si>
  <si>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</si>
  <si>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</si>
  <si>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</si>
  <si>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</si>
  <si>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</si>
  <si>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</si>
  <si>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</si>
  <si>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</si>
  <si>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</si>
  <si>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</si>
  <si>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</si>
  <si>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</si>
  <si>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</si>
  <si>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</si>
  <si>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</si>
  <si>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</si>
  <si>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</si>
  <si>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</si>
  <si>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</si>
  <si>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</si>
  <si>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</si>
  <si>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</si>
  <si>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</si>
  <si>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</si>
  <si>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</si>
  <si>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</si>
  <si>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</si>
  <si>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</si>
  <si>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</si>
  <si>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</si>
  <si>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</si>
  <si>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</si>
  <si>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</si>
  <si>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</si>
  <si>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</si>
  <si>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</si>
  <si>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</si>
  <si>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</si>
  <si>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</si>
  <si>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</si>
  <si>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</si>
  <si>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</si>
  <si>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</si>
  <si>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</si>
  <si>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</si>
  <si>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</si>
  <si>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</si>
  <si>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</si>
  <si>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</si>
  <si>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</si>
  <si>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</si>
  <si>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</si>
  <si>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</si>
  <si>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</si>
  <si>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</si>
  <si>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</si>
  <si>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</si>
  <si>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</si>
  <si>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</si>
  <si>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</si>
  <si>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</si>
  <si>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</si>
  <si>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</si>
  <si>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</si>
  <si>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</si>
  <si>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</si>
  <si>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</si>
  <si>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</si>
  <si>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</si>
  <si>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</si>
  <si>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</si>
  <si>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</si>
  <si>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</si>
  <si>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</si>
  <si>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</si>
  <si>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</si>
  <si>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</si>
  <si>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</si>
  <si>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</si>
  <si>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</si>
  <si>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</si>
  <si>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</si>
  <si>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</si>
  <si>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</si>
  <si>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</si>
  <si>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</si>
  <si>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</si>
  <si>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</si>
  <si>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</si>
  <si>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</si>
  <si>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</si>
  <si>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</si>
  <si>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</si>
  <si>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</si>
  <si>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</si>
  <si>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</si>
  <si>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</si>
  <si>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</si>
  <si>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</si>
  <si>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</si>
  <si>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</si>
  <si>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</si>
  <si>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</si>
  <si>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</si>
  <si>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</si>
  <si>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</si>
  <si>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</si>
  <si>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</si>
  <si>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</si>
  <si>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</si>
  <si>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</si>
  <si>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</si>
  <si>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</si>
  <si>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</si>
  <si>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</si>
  <si>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</si>
  <si>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</si>
  <si>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</si>
  <si>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</si>
  <si>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</si>
  <si>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</si>
  <si>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</si>
  <si>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</si>
  <si>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</si>
  <si>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</si>
  <si>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</si>
  <si>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</si>
  <si>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</si>
  <si>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</si>
  <si>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</si>
  <si>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</si>
  <si>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</si>
  <si>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</si>
  <si>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</si>
  <si>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</si>
  <si>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</si>
  <si>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</si>
  <si>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</si>
  <si>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</si>
  <si>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</si>
  <si>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</si>
  <si>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</si>
  <si>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</si>
  <si>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</si>
  <si>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</si>
  <si>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</si>
  <si>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</si>
  <si>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</si>
  <si>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</si>
  <si>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</si>
  <si>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</si>
  <si>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</si>
  <si>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</si>
  <si>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</si>
  <si>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</si>
  <si>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</si>
  <si>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</si>
  <si>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</si>
  <si>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</si>
  <si>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</si>
  <si>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</si>
  <si>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</si>
  <si>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</si>
  <si>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</si>
  <si>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</si>
  <si>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</si>
  <si>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</si>
  <si>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</si>
  <si>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</si>
  <si>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</si>
  <si>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</si>
  <si>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</si>
  <si>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</si>
  <si>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</si>
  <si>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</si>
  <si>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</si>
  <si>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</si>
  <si>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</si>
  <si>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</si>
  <si>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</si>
  <si>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</si>
  <si>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</si>
  <si>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</si>
  <si>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</si>
  <si>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</si>
  <si>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</si>
  <si>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</si>
  <si>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</si>
  <si>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</si>
  <si>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</si>
  <si>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</si>
  <si>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</si>
  <si>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</si>
  <si>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</si>
  <si>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</si>
  <si>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</si>
  <si>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</si>
  <si>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</si>
  <si>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</si>
  <si>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</si>
  <si>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</si>
  <si>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</si>
  <si>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</si>
  <si>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</si>
  <si>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</si>
  <si>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</si>
  <si>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</si>
  <si>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</si>
  <si>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</si>
  <si>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</si>
  <si>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</si>
  <si>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</si>
  <si>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</si>
  <si>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</si>
  <si>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</si>
  <si>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</si>
  <si>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</si>
  <si>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</si>
  <si>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</si>
  <si>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</si>
  <si>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</si>
  <si>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</si>
  <si>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</si>
  <si>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</si>
  <si>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</si>
  <si>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</si>
  <si>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</si>
  <si>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</si>
  <si>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</si>
  <si>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</si>
  <si>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</si>
  <si>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</si>
  <si>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</si>
  <si>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</si>
  <si>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</si>
  <si>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</si>
  <si>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</si>
  <si>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</si>
  <si>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</si>
  <si>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</si>
  <si>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</si>
  <si>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</si>
  <si>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</si>
  <si>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</si>
  <si>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</si>
  <si>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</si>
  <si>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</si>
  <si>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</si>
  <si>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</si>
  <si>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</si>
  <si>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</si>
  <si>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</si>
  <si>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</si>
  <si>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</si>
  <si>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</si>
  <si>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</si>
  <si>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</si>
  <si>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</si>
  <si>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</si>
  <si>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</si>
  <si>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</si>
  <si>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</si>
  <si>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</si>
  <si>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</si>
  <si>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</si>
  <si>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</si>
  <si>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</si>
  <si>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</si>
  <si>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</si>
  <si>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</si>
  <si>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</si>
  <si>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</si>
  <si>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</si>
  <si>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</si>
  <si>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</si>
  <si>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</si>
  <si>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</si>
  <si>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</si>
  <si>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</si>
  <si>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</si>
  <si>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</si>
  <si>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</si>
  <si>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</si>
  <si>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</si>
  <si>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</si>
  <si>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</si>
  <si>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</si>
  <si>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</si>
  <si>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</si>
  <si>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</si>
  <si>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</si>
  <si>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</si>
  <si>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</si>
  <si>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</si>
  <si>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</si>
  <si>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</si>
  <si>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</si>
  <si>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</si>
  <si>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</si>
  <si>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</si>
  <si>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</si>
  <si>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</si>
  <si>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</si>
  <si>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</si>
  <si>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</si>
  <si>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</si>
  <si>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</si>
  <si>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</si>
  <si>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</si>
  <si>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</si>
  <si>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</si>
  <si>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</si>
  <si>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</si>
  <si>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</si>
  <si>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</si>
  <si>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</si>
  <si>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</si>
  <si>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</si>
  <si>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</si>
  <si>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</si>
  <si>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</si>
  <si>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</si>
  <si>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</si>
  <si>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</si>
  <si>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</si>
  <si>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</si>
  <si>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</si>
  <si>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</si>
  <si>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</si>
  <si>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</si>
  <si>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</si>
  <si>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</si>
  <si>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</si>
  <si>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</si>
  <si>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</si>
  <si>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</si>
  <si>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</si>
  <si>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</si>
  <si>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</si>
  <si>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</si>
  <si>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</si>
  <si>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</si>
  <si>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</si>
  <si>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</si>
  <si>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</si>
  <si>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</si>
  <si>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</si>
  <si>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</si>
  <si>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</si>
  <si>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</si>
  <si>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</si>
  <si>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</si>
  <si>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</si>
  <si>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</si>
  <si>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</si>
  <si>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</si>
  <si>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</si>
  <si>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</si>
  <si>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</si>
  <si>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</si>
  <si>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</si>
  <si>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</si>
  <si>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</si>
  <si>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</si>
  <si>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</si>
  <si>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</si>
  <si>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</si>
  <si>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</si>
  <si>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</si>
  <si>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</si>
  <si>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</si>
  <si>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</si>
  <si>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</si>
  <si>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</si>
  <si>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</si>
  <si>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</si>
  <si>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</si>
  <si>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</si>
  <si>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</si>
  <si>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</si>
  <si>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</si>
  <si>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</si>
  <si>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</si>
  <si>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</si>
  <si>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</si>
  <si>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</si>
  <si>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</si>
  <si>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</si>
  <si>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</si>
  <si>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</si>
  <si>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</si>
  <si>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</si>
  <si>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</si>
  <si>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</si>
  <si>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</si>
  <si>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</si>
  <si>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</si>
  <si>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</si>
  <si>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</si>
  <si>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</si>
  <si>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</si>
  <si>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</si>
  <si>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</si>
  <si>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</si>
  <si>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</si>
  <si>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</si>
  <si>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</si>
  <si>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</si>
  <si>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</si>
  <si>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</si>
  <si>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</si>
  <si>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</si>
  <si>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</si>
  <si>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</si>
  <si>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</si>
  <si>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</si>
  <si>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</si>
  <si>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</si>
  <si>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</si>
  <si>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</si>
  <si>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</si>
  <si>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</si>
  <si>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</si>
  <si>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</si>
  <si>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</si>
  <si>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</si>
  <si>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</si>
  <si>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</si>
  <si>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</si>
  <si>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</si>
  <si>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</si>
  <si>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</si>
  <si>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</si>
  <si>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</si>
  <si>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</si>
  <si>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</si>
  <si>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</si>
  <si>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</si>
  <si>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</si>
  <si>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</si>
  <si>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</si>
  <si>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</si>
  <si>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</si>
  <si>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</si>
  <si>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</si>
  <si>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</si>
  <si>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</si>
  <si>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</si>
  <si>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</si>
  <si>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</si>
  <si>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</si>
  <si>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</si>
  <si>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</si>
  <si>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</si>
  <si>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</si>
  <si>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</si>
  <si>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</si>
  <si>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</si>
  <si>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</si>
  <si>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</si>
  <si>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</si>
  <si>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</si>
  <si>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</si>
  <si>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</si>
  <si>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</si>
  <si>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</si>
  <si>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</si>
  <si>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</si>
  <si>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</si>
  <si>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</si>
  <si>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</si>
  <si>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</si>
  <si>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</si>
  <si>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</si>
  <si>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</si>
  <si>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</si>
  <si>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</si>
  <si>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</si>
  <si>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</si>
  <si>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</si>
  <si>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</si>
  <si>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</si>
  <si>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</si>
  <si>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</si>
  <si>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</si>
  <si>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</si>
  <si>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</si>
  <si>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</si>
  <si>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</si>
  <si>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</si>
  <si>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</si>
  <si>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</si>
  <si>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</si>
  <si>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</si>
  <si>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</si>
  <si>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</si>
  <si>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</si>
  <si>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</si>
  <si>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</si>
  <si>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</si>
  <si>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</si>
  <si>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</si>
  <si>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</si>
  <si>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</si>
  <si>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</si>
  <si>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</si>
  <si>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</si>
  <si>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</si>
  <si>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</si>
  <si>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</si>
  <si>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</si>
  <si>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</si>
  <si>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</si>
  <si>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</si>
  <si>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</si>
  <si>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</si>
  <si>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</si>
  <si>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</si>
  <si>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</si>
  <si>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</si>
  <si>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</si>
  <si>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</si>
  <si>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</si>
  <si>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</si>
  <si>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</si>
  <si>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</si>
  <si>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</si>
  <si>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</si>
  <si>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</si>
  <si>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</si>
  <si>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</si>
  <si>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</si>
  <si>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</si>
  <si>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</si>
  <si>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</si>
  <si>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</si>
  <si>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</si>
  <si>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</si>
  <si>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</si>
  <si>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</si>
  <si>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</si>
  <si>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</si>
  <si>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</si>
  <si>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</si>
  <si>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</si>
  <si>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</si>
  <si>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</si>
  <si>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</si>
  <si>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</si>
  <si>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</si>
  <si>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</si>
  <si>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</si>
  <si>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</si>
  <si>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</si>
  <si>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</si>
  <si>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</si>
  <si>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</si>
  <si>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</si>
  <si>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</si>
  <si>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</si>
  <si>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</si>
  <si>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</si>
  <si>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</si>
  <si>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</si>
  <si>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</si>
  <si>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</si>
  <si>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</si>
  <si>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</si>
  <si>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</si>
  <si>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</si>
  <si>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</si>
  <si>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</si>
  <si>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</si>
  <si>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</si>
  <si>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</si>
  <si>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</si>
  <si>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</si>
  <si>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</si>
  <si>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</si>
  <si>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</si>
  <si>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</si>
  <si>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</si>
  <si>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</si>
  <si>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</si>
  <si>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</si>
  <si>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</si>
  <si>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</si>
  <si>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</si>
  <si>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</si>
  <si>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</si>
  <si>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</si>
  <si>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</si>
  <si>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</si>
  <si>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</si>
  <si>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</si>
  <si>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</si>
  <si>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</si>
  <si>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</si>
  <si>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</si>
  <si>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</si>
  <si>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</si>
  <si>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</si>
  <si>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</si>
  <si>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</si>
  <si>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</si>
  <si>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</si>
  <si>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</si>
  <si>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</si>
  <si>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</si>
  <si>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</si>
  <si>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</si>
  <si>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</si>
  <si>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</si>
  <si>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</si>
  <si>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</si>
  <si>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</si>
  <si>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</si>
  <si>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</si>
  <si>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</si>
  <si>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</si>
  <si>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</si>
  <si>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</si>
  <si>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</si>
  <si>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</si>
  <si>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</si>
  <si>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</si>
  <si>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</si>
  <si>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</si>
  <si>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</si>
  <si>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</si>
  <si>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</si>
  <si>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</si>
  <si>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</si>
  <si>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</si>
  <si>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</si>
  <si>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</si>
  <si>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</si>
  <si>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</si>
  <si>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</si>
  <si>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</si>
  <si>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</si>
  <si>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</si>
  <si>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</si>
  <si>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</si>
  <si>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</si>
  <si>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</si>
  <si>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</si>
  <si>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</si>
  <si>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</si>
  <si>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</si>
  <si>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</si>
  <si>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</si>
  <si>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</si>
  <si>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</si>
  <si>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</si>
  <si>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</si>
  <si>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</si>
  <si>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</si>
  <si>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</si>
  <si>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</si>
  <si>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</si>
  <si>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</si>
  <si>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</si>
  <si>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</si>
  <si>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</si>
  <si>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</si>
  <si>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</si>
  <si>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</si>
  <si>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</si>
  <si>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</si>
  <si>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</si>
  <si>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</si>
  <si>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</si>
  <si>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</si>
  <si>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</si>
  <si>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</si>
  <si>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</si>
  <si>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</si>
  <si>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</si>
  <si>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</si>
  <si>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</si>
  <si>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</si>
  <si>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</si>
  <si>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</si>
  <si>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</si>
  <si>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</si>
  <si>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</si>
  <si>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</si>
  <si>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</si>
  <si>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</si>
  <si>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</si>
  <si>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</si>
  <si>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</si>
  <si>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</si>
  <si>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</si>
  <si>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</si>
  <si>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</si>
  <si>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</si>
  <si>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</si>
  <si>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</si>
  <si>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</si>
  <si>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</si>
  <si>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</si>
  <si>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</si>
  <si>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</si>
  <si>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</si>
  <si>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</si>
  <si>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</si>
  <si>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</si>
  <si>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</si>
  <si>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</si>
  <si>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</si>
  <si>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</si>
  <si>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</si>
  <si>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</si>
  <si>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</si>
  <si>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</si>
  <si>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</si>
  <si>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</si>
  <si>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</si>
  <si>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</si>
  <si>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</si>
  <si>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</si>
  <si>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</si>
  <si>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</si>
  <si>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</si>
  <si>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</si>
  <si>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</si>
  <si>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</si>
  <si>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</si>
  <si>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</si>
  <si>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</si>
  <si>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</si>
  <si>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</si>
  <si>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</si>
  <si>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</si>
  <si>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</si>
  <si>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</si>
  <si>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</si>
  <si>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</si>
  <si>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</si>
  <si>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</si>
  <si>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</si>
  <si>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</si>
  <si>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</si>
  <si>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</si>
  <si>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</si>
  <si>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</si>
  <si>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</si>
  <si>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</si>
  <si>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</si>
  <si>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</si>
  <si>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</si>
  <si>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</si>
  <si>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</si>
  <si>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</si>
  <si>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</si>
  <si>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</si>
  <si>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</si>
  <si>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</si>
  <si>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</si>
  <si>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</si>
  <si>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</si>
  <si>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</si>
  <si>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</si>
  <si>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</si>
  <si>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</si>
  <si>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</si>
  <si>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</si>
  <si>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</si>
  <si>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</si>
  <si>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</si>
  <si>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</si>
  <si>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</si>
  <si>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</si>
  <si>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</si>
  <si>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</si>
  <si>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</si>
  <si>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</si>
  <si>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</si>
  <si>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</si>
  <si>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</si>
  <si>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</si>
  <si>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</si>
  <si>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</si>
  <si>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</si>
  <si>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</si>
  <si>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</si>
  <si>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</si>
  <si>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</si>
  <si>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</si>
  <si>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</si>
  <si>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</si>
  <si>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</si>
  <si>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</si>
  <si>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</si>
  <si>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</si>
  <si>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</si>
  <si>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</si>
  <si>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</si>
  <si>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</si>
  <si>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</si>
  <si>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</si>
  <si>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</si>
  <si>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</si>
  <si>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</si>
  <si>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</si>
  <si>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</si>
  <si>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</si>
  <si>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</si>
  <si>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</si>
  <si>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</si>
  <si>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</si>
  <si>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</si>
  <si>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</si>
  <si>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</si>
  <si>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</si>
  <si>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</si>
  <si>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</si>
  <si>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</si>
  <si>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</si>
  <si>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</si>
  <si>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</si>
  <si>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</si>
  <si>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</si>
  <si>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</si>
  <si>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</si>
  <si>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</si>
  <si>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</si>
  <si>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</si>
  <si>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</si>
  <si>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</si>
  <si>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</si>
  <si>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</si>
  <si>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</si>
  <si>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</si>
  <si>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</si>
  <si>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</si>
  <si>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</si>
  <si>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</si>
  <si>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</si>
  <si>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</si>
  <si>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</si>
  <si>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</si>
  <si>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</si>
  <si>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</si>
  <si>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</si>
  <si>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</si>
  <si>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</si>
  <si>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</si>
  <si>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</si>
  <si>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</si>
  <si>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</si>
  <si>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</si>
  <si>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</si>
  <si>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</si>
  <si>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</si>
  <si>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</si>
  <si>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</si>
  <si>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</si>
  <si>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</si>
  <si>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</si>
  <si>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</si>
  <si>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</si>
  <si>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</si>
  <si>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</si>
  <si>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</si>
  <si>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</si>
  <si>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</si>
  <si>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</si>
  <si>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</si>
  <si>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</si>
  <si>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</si>
  <si>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</si>
  <si>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</si>
  <si>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</si>
  <si>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</si>
  <si>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</si>
  <si>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</si>
  <si>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</si>
  <si>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</si>
  <si>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</si>
  <si>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</si>
  <si>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</si>
  <si>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</si>
  <si>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</si>
  <si>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</si>
  <si>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</si>
  <si>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</si>
  <si>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</si>
  <si>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</si>
  <si>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</si>
  <si>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</si>
  <si>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</si>
  <si>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</si>
  <si>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</si>
  <si>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</si>
  <si>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</si>
  <si>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</si>
  <si>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</si>
  <si>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</si>
  <si>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</si>
  <si>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</si>
  <si>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</si>
  <si>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</si>
  <si>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</si>
  <si>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</si>
  <si>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</si>
  <si>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</si>
  <si>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</si>
  <si>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</si>
  <si>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</si>
  <si>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</si>
  <si>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</si>
  <si>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</si>
  <si>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</si>
  <si>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</si>
  <si>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</si>
  <si>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</si>
  <si>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</si>
  <si>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</si>
  <si>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</si>
  <si>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</si>
  <si>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</si>
  <si>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</si>
  <si>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</si>
  <si>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</si>
  <si>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</si>
  <si>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</si>
  <si>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</si>
  <si>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</si>
  <si>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</si>
  <si>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</si>
  <si>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</si>
  <si>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</si>
  <si>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</si>
  <si>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</si>
  <si>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</si>
  <si>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</si>
  <si>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</si>
  <si>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</si>
  <si>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</si>
  <si>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</si>
  <si>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</si>
  <si>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</si>
  <si>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</si>
  <si>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</si>
  <si>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</si>
  <si>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</si>
  <si>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</si>
  <si>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</si>
  <si>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</si>
  <si>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</si>
  <si>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</si>
  <si>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</si>
  <si>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</si>
  <si>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</si>
  <si>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</si>
  <si>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</si>
  <si>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</si>
  <si>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</si>
  <si>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</si>
  <si>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</si>
  <si>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</si>
  <si>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</si>
  <si>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</si>
  <si>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</si>
  <si>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</si>
  <si>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</si>
  <si>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</si>
  <si>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</si>
  <si>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</si>
  <si>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</si>
  <si>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</si>
  <si>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</si>
  <si>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</si>
  <si>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</si>
  <si>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</si>
  <si>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</si>
  <si>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</si>
  <si>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</si>
  <si>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</si>
  <si>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</si>
  <si>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</si>
  <si>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</si>
  <si>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</si>
  <si>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</si>
  <si>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</si>
  <si>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</si>
  <si>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</si>
  <si>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</si>
  <si>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</si>
  <si>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</si>
  <si>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</si>
  <si>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</si>
  <si>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</si>
  <si>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</si>
  <si>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</si>
  <si>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</si>
  <si>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</si>
  <si>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</si>
  <si>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</si>
  <si>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</si>
  <si>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</si>
  <si>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</si>
  <si>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</si>
  <si>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</si>
  <si>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</si>
  <si>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</si>
  <si>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</si>
  <si>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</si>
  <si>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</si>
  <si>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</si>
  <si>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</si>
  <si>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</si>
  <si>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</si>
  <si>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</si>
  <si>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</si>
  <si>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</si>
  <si>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</si>
  <si>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</si>
  <si>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</si>
  <si>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</si>
  <si>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</si>
  <si>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</si>
  <si>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</si>
  <si>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</si>
  <si>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</si>
  <si>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</si>
  <si>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</si>
  <si>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</si>
  <si>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</si>
  <si>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</si>
  <si>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</si>
  <si>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</si>
  <si>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</si>
  <si>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</si>
  <si>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</si>
  <si>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</si>
  <si>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</si>
  <si>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</si>
  <si>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</si>
  <si>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</si>
  <si>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</si>
  <si>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</si>
  <si>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</si>
  <si>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</si>
  <si>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</si>
  <si>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</si>
  <si>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</si>
  <si>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</si>
  <si>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</si>
  <si>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</si>
  <si>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</si>
  <si>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</si>
  <si>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</si>
  <si>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</si>
  <si>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</si>
  <si>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</si>
  <si>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</si>
  <si>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</si>
  <si>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</si>
  <si>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</si>
  <si>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</si>
  <si>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</si>
  <si>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</si>
  <si>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</si>
  <si>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</si>
  <si>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</si>
  <si>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</si>
  <si>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</si>
  <si>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</si>
  <si>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</si>
  <si>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</si>
  <si>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</si>
  <si>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</si>
  <si>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</si>
  <si>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</si>
  <si>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</si>
  <si>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</si>
  <si>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</si>
  <si>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</si>
  <si>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</si>
  <si>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</si>
  <si>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</si>
  <si>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</si>
  <si>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</si>
  <si>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</si>
  <si>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</si>
  <si>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</si>
  <si>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</si>
  <si>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</si>
  <si>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</si>
  <si>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</si>
  <si>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</si>
  <si>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</si>
  <si>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</si>
  <si>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</si>
  <si>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</si>
  <si>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</si>
  <si>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</si>
  <si>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</si>
  <si>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</si>
  <si>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</si>
  <si>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</si>
  <si>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</si>
  <si>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</si>
  <si>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</si>
  <si>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</si>
  <si>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</si>
  <si>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</si>
  <si>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</si>
  <si>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</si>
  <si>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</si>
  <si>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</si>
  <si>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</si>
  <si>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</si>
  <si>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</si>
  <si>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</si>
  <si>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</si>
  <si>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</si>
  <si>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</si>
  <si>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</si>
  <si>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</si>
  <si>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</si>
  <si>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</si>
  <si>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</si>
  <si>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</si>
  <si>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</si>
  <si>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</si>
  <si>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</si>
  <si>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</si>
  <si>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</si>
  <si>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</si>
  <si>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</si>
  <si>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</si>
  <si>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</si>
  <si>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</si>
  <si>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</si>
  <si>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</si>
  <si>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</si>
  <si>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</si>
  <si>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</si>
  <si>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</si>
  <si>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</si>
  <si>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</si>
  <si>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</si>
  <si>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</si>
  <si>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</si>
  <si>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</si>
  <si>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</si>
  <si>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</si>
  <si>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</si>
  <si>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</si>
  <si>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</si>
  <si>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</si>
  <si>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</si>
  <si>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</si>
  <si>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</si>
  <si>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</si>
  <si>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</si>
  <si>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</si>
  <si>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</si>
  <si>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</si>
  <si>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</si>
  <si>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</si>
  <si>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</si>
  <si>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</si>
  <si>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</si>
  <si>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</si>
  <si>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</si>
  <si>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</si>
  <si>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</si>
  <si>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</si>
  <si>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</si>
  <si>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</si>
  <si>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</si>
  <si>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</si>
  <si>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</si>
  <si>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</si>
  <si>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</si>
  <si>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</si>
  <si>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</si>
  <si>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</si>
  <si>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</si>
  <si>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</si>
  <si>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</si>
  <si>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</si>
  <si>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</si>
  <si>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</si>
  <si>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</si>
  <si>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</si>
  <si>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</si>
  <si>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</si>
  <si>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</si>
  <si>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</si>
  <si>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</si>
  <si>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</si>
  <si>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</si>
  <si>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</si>
  <si>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</si>
  <si>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</si>
  <si>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</si>
  <si>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</si>
  <si>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</si>
  <si>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</si>
  <si>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</si>
  <si>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</si>
  <si>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</si>
  <si>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</si>
  <si>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</si>
  <si>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</si>
  <si>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</si>
  <si>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</si>
  <si>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</si>
  <si>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</si>
  <si>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</si>
  <si>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</si>
  <si>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</si>
  <si>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</si>
  <si>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</si>
  <si>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</si>
  <si>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</si>
  <si>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</si>
  <si>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</si>
  <si>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</si>
  <si>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</si>
  <si>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</si>
  <si>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</si>
  <si>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</si>
  <si>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</si>
  <si>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</si>
  <si>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</si>
  <si>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</si>
  <si>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</si>
  <si>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</si>
  <si>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</si>
  <si>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</si>
  <si>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</si>
  <si>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</si>
  <si>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</si>
  <si>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</si>
  <si>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</si>
  <si>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</si>
  <si>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</si>
  <si>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</si>
  <si>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</si>
  <si>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</si>
  <si>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</si>
  <si>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</si>
  <si>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</si>
  <si>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</si>
  <si>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</si>
  <si>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</si>
  <si>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</si>
  <si>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</si>
  <si>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</si>
  <si>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</si>
  <si>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</si>
  <si>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</si>
  <si>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</si>
  <si>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</si>
  <si>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</si>
  <si>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</si>
  <si>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</si>
  <si>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</si>
  <si>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</si>
  <si>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</si>
  <si>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</si>
  <si>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</si>
  <si>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</si>
  <si>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</si>
  <si>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</si>
  <si>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</si>
  <si>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</si>
  <si>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</si>
  <si>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</si>
  <si>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</si>
  <si>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</si>
  <si>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</si>
  <si>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</si>
  <si>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</si>
  <si>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</si>
  <si>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</si>
  <si>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</si>
  <si>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</si>
  <si>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</si>
  <si>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</si>
  <si>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</si>
  <si>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</si>
  <si>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</si>
  <si>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</si>
  <si>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</si>
  <si>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</si>
  <si>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</si>
  <si>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</si>
  <si>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</si>
  <si>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</si>
  <si>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</si>
  <si>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</si>
  <si>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</si>
  <si>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</si>
  <si>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</si>
  <si>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</si>
  <si>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</si>
  <si>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</si>
  <si>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</si>
  <si>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</si>
  <si>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</si>
  <si>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</si>
  <si>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</si>
  <si>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</si>
  <si>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</si>
  <si>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</si>
  <si>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</si>
  <si>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</si>
  <si>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</si>
  <si>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</si>
  <si>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</si>
  <si>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</si>
  <si>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</si>
  <si>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</si>
  <si>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</si>
  <si>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</si>
  <si>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</si>
  <si>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</si>
  <si>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</si>
  <si>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</si>
  <si>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</si>
  <si>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</si>
  <si>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</si>
  <si>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</si>
  <si>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</si>
  <si>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</si>
  <si>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</si>
  <si>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</si>
  <si>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</si>
  <si>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</si>
  <si>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</si>
  <si>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</si>
  <si>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</si>
  <si>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</si>
  <si>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</si>
  <si>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</si>
  <si>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</si>
  <si>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</si>
  <si>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</si>
  <si>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</si>
  <si>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</si>
  <si>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</si>
  <si>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</si>
  <si>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</si>
  <si>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</si>
  <si>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</si>
  <si>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</si>
  <si>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</si>
  <si>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</si>
  <si>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</si>
  <si>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</si>
  <si>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</si>
  <si>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</si>
  <si>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</si>
  <si>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</si>
  <si>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</si>
  <si>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</si>
  <si>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</si>
  <si>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</si>
  <si>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</si>
  <si>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</si>
  <si>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</si>
  <si>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</si>
  <si>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</si>
  <si>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</si>
  <si>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</si>
  <si>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</si>
  <si>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</si>
  <si>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</si>
  <si>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</si>
  <si>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</si>
  <si>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</si>
  <si>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</si>
  <si>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</si>
  <si>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</si>
  <si>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</si>
  <si>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</si>
  <si>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</si>
  <si>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</si>
  <si>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</si>
  <si>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</si>
  <si>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</si>
  <si>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</si>
  <si>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</si>
  <si>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</si>
  <si>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</si>
  <si>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</si>
  <si>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</si>
  <si>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</si>
  <si>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</si>
  <si>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</si>
  <si>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</si>
  <si>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</si>
  <si>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</si>
  <si>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</si>
  <si>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</si>
  <si>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</si>
  <si>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</si>
  <si>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</si>
  <si>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</si>
  <si>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</si>
  <si>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</si>
  <si>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</si>
  <si>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</si>
  <si>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</si>
  <si>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</si>
  <si>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</si>
  <si>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</si>
  <si>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</si>
  <si>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</si>
  <si>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</si>
  <si>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</si>
  <si>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</si>
  <si>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</si>
  <si>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</si>
  <si>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</si>
  <si>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</si>
  <si>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</si>
  <si>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</si>
  <si>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</si>
  <si>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</si>
  <si>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</si>
  <si>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</si>
  <si>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</si>
  <si>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</si>
  <si>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</si>
  <si>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</si>
  <si>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</si>
  <si>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</si>
  <si>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</si>
  <si>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</si>
  <si>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</si>
  <si>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</si>
  <si>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</si>
  <si>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</si>
  <si>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</si>
  <si>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</si>
  <si>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</si>
  <si>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</si>
  <si>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</si>
  <si>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</si>
  <si>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</si>
  <si>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</si>
  <si>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</si>
  <si>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</si>
  <si>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</si>
  <si>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</si>
  <si>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</si>
  <si>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</si>
  <si>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</si>
  <si>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</si>
  <si>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</si>
  <si>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</si>
  <si>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</si>
  <si>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</si>
  <si>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</si>
  <si>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</si>
  <si>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</si>
  <si>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</si>
  <si>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</si>
  <si>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</si>
  <si>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</si>
  <si>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</si>
  <si>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</si>
  <si>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</si>
  <si>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</si>
  <si>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</si>
  <si>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</si>
  <si>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</si>
  <si>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</si>
  <si>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</si>
  <si>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</si>
  <si>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</si>
  <si>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</si>
  <si>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</si>
  <si>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</si>
  <si>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</si>
  <si>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</si>
  <si>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</si>
  <si>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</si>
  <si>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</si>
  <si>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</si>
  <si>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</si>
  <si>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</si>
  <si>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</si>
  <si>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</si>
  <si>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</si>
  <si>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</si>
  <si>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</si>
  <si>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</si>
  <si>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</si>
  <si>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</si>
  <si>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</si>
  <si>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</si>
  <si>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</si>
  <si>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</si>
  <si>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</si>
  <si>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</si>
  <si>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</si>
  <si>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</si>
  <si>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</si>
  <si>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</si>
  <si>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</si>
  <si>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</si>
  <si>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</si>
  <si>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</si>
  <si>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</si>
  <si>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</si>
  <si>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</si>
  <si>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</si>
  <si>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</si>
  <si>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</si>
  <si>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</si>
  <si>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</si>
  <si>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</si>
  <si>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</si>
  <si>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</si>
  <si>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</si>
  <si>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</si>
  <si>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</si>
  <si>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</si>
  <si>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</si>
  <si>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</si>
  <si>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</si>
  <si>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</si>
  <si>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</si>
  <si>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</si>
  <si>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</si>
  <si>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</si>
  <si>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</si>
  <si>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</si>
  <si>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</si>
  <si>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</si>
  <si>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</si>
  <si>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</si>
  <si>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</si>
  <si>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</si>
  <si>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</si>
  <si>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</si>
  <si>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</si>
  <si>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</si>
  <si>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</si>
  <si>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</si>
  <si>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</si>
  <si>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</si>
  <si>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</si>
  <si>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</si>
  <si>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</si>
  <si>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</si>
  <si>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</si>
  <si>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</si>
  <si>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</si>
  <si>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</si>
  <si>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</si>
  <si>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</si>
  <si>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</si>
  <si>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</si>
  <si>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</si>
  <si>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</si>
  <si>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</si>
  <si>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</si>
  <si>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</si>
  <si>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</si>
  <si>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</si>
  <si>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</si>
  <si>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</si>
  <si>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</si>
  <si>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</si>
  <si>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</si>
  <si>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</si>
  <si>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</si>
  <si>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</si>
  <si>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</si>
  <si>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</si>
  <si>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</si>
  <si>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</si>
  <si>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</si>
  <si>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</si>
  <si>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</si>
  <si>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</si>
  <si>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</si>
  <si>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</si>
  <si>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</si>
  <si>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</si>
  <si>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</si>
  <si>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</si>
  <si>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</si>
  <si>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</si>
  <si>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</si>
  <si>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</si>
  <si>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</si>
  <si>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</si>
  <si>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</si>
  <si>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</si>
  <si>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</si>
  <si>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</si>
  <si>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</si>
  <si>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</si>
  <si>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</si>
  <si>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</si>
  <si>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</si>
  <si>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</si>
  <si>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</si>
  <si>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</si>
  <si>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</si>
  <si>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</si>
  <si>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</si>
  <si>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</si>
  <si>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</si>
  <si>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</si>
  <si>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</si>
  <si>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</si>
  <si>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</si>
  <si>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</si>
  <si>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</si>
  <si>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</si>
  <si>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</si>
  <si>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</si>
  <si>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</si>
  <si>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</si>
  <si>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</si>
  <si>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</si>
  <si>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</si>
  <si>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</si>
  <si>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</si>
  <si>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</si>
  <si>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</si>
  <si>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</si>
  <si>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</si>
  <si>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</si>
  <si>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</si>
  <si>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</si>
  <si>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</si>
  <si>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</si>
  <si>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</si>
  <si>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</si>
  <si>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</si>
  <si>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</si>
  <si>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</si>
  <si>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</si>
  <si>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</si>
  <si>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</si>
  <si>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</si>
  <si>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</si>
  <si>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</si>
  <si>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</si>
  <si>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</si>
  <si>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</si>
  <si>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</si>
  <si>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</si>
  <si>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</si>
  <si>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</si>
  <si>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</si>
  <si>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</si>
  <si>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</si>
  <si>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</si>
  <si>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</si>
  <si>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</si>
  <si>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</si>
  <si>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</si>
  <si>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</si>
  <si>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</si>
  <si>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</si>
  <si>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</si>
  <si>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</si>
  <si>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</si>
  <si>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</si>
  <si>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</si>
  <si>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</si>
  <si>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</si>
  <si>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</si>
  <si>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</si>
  <si>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</si>
  <si>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</si>
  <si>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</si>
  <si>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</si>
  <si>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</si>
  <si>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</si>
  <si>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</si>
  <si>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</si>
  <si>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</si>
  <si>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</si>
  <si>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</si>
  <si>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</si>
  <si>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</si>
  <si>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</si>
  <si>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</si>
  <si>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</si>
  <si>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</si>
  <si>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</si>
  <si>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</si>
  <si>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</si>
  <si>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</si>
  <si>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</si>
  <si>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</si>
  <si>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</si>
  <si>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</si>
  <si>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</si>
  <si>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</si>
  <si>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</si>
  <si>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</si>
  <si>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</si>
  <si>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</si>
  <si>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</si>
  <si>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</si>
  <si>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</si>
  <si>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</si>
  <si>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</si>
  <si>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</si>
  <si>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</si>
  <si>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</si>
  <si>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</si>
  <si>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</si>
  <si>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</si>
  <si>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</si>
  <si>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</si>
  <si>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</si>
  <si>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</si>
  <si>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</si>
  <si>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</si>
  <si>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</si>
  <si>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</si>
  <si>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</si>
  <si>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</si>
  <si>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</si>
  <si>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</si>
  <si>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</si>
  <si>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</si>
  <si>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</si>
  <si>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</si>
  <si>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</si>
  <si>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</si>
  <si>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</si>
  <si>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</si>
  <si>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</si>
  <si>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</si>
  <si>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</si>
  <si>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</si>
  <si>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</si>
  <si>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</si>
  <si>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</si>
  <si>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</si>
  <si>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</si>
  <si>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</si>
  <si>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</si>
  <si>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</si>
  <si>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</si>
  <si>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</si>
  <si>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</si>
  <si>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</si>
  <si>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</si>
  <si>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</si>
  <si>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</si>
  <si>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</si>
  <si>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</si>
  <si>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</si>
  <si>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</si>
  <si>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</si>
  <si>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</si>
  <si>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</si>
  <si>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</si>
  <si>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</si>
  <si>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</si>
  <si>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</si>
  <si>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</si>
  <si>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</si>
  <si>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</si>
  <si>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</si>
  <si>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</si>
  <si>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</si>
  <si>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</si>
  <si>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</si>
  <si>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</si>
  <si>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</si>
  <si>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</si>
  <si>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</si>
  <si>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</si>
  <si>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</si>
  <si>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</si>
  <si>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</si>
  <si>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</si>
  <si>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</si>
  <si>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</si>
  <si>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</si>
  <si>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</si>
  <si>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</si>
  <si>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</si>
  <si>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</si>
  <si>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</si>
  <si>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</si>
  <si>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</si>
  <si>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</si>
  <si>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</si>
  <si>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</si>
  <si>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</si>
  <si>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</si>
  <si>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</si>
  <si>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</si>
  <si>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</si>
  <si>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</si>
  <si>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</si>
  <si>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</si>
  <si>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</si>
  <si>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</si>
  <si>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</si>
  <si>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</si>
  <si>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</si>
  <si>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</si>
  <si>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</si>
  <si>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</si>
  <si>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</si>
  <si>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</si>
  <si>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</si>
  <si>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</si>
  <si>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</si>
  <si>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</si>
  <si>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</si>
  <si>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</si>
  <si>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</si>
  <si>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</si>
  <si>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</si>
  <si>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</si>
  <si>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</si>
  <si>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</si>
  <si>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</si>
  <si>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</si>
  <si>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</si>
  <si>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</si>
  <si>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</si>
  <si>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</si>
  <si>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</si>
  <si>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</si>
  <si>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</si>
  <si>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</si>
  <si>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</si>
  <si>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</si>
  <si>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</si>
  <si>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</si>
  <si>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</si>
  <si>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</si>
  <si>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</si>
  <si>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</si>
  <si>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</si>
  <si>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</si>
  <si>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</si>
  <si>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</si>
  <si>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</si>
  <si>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</si>
  <si>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</si>
  <si>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</si>
  <si>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</si>
  <si>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</si>
  <si>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</si>
  <si>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</si>
  <si>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</si>
  <si>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</si>
  <si>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</si>
  <si>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</si>
  <si>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</si>
  <si>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</si>
  <si>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</si>
  <si>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</si>
  <si>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</si>
  <si>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</si>
  <si>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</si>
  <si>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</si>
  <si>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</si>
  <si>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</si>
  <si>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</si>
  <si>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</si>
  <si>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</si>
  <si>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</si>
  <si>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</si>
  <si>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</si>
  <si>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</si>
  <si>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</si>
  <si>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</si>
  <si>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</si>
  <si>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</si>
  <si>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</si>
  <si>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</si>
  <si>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</si>
  <si>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</si>
  <si>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</si>
  <si>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</si>
  <si>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</si>
  <si>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</si>
  <si>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</si>
  <si>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</si>
  <si>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</si>
  <si>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</si>
  <si>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</si>
  <si>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</si>
  <si>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</si>
  <si>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</si>
  <si>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</si>
  <si>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</si>
  <si>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</si>
  <si>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</si>
  <si>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</si>
  <si>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</si>
  <si>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</si>
  <si>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</si>
  <si>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</si>
  <si>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</si>
  <si>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</si>
  <si>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</si>
  <si>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</si>
  <si>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</si>
  <si>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</si>
  <si>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</si>
  <si>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</si>
  <si>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</si>
  <si>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</si>
  <si>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</si>
  <si>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</si>
  <si>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</si>
  <si>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</si>
  <si>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</si>
  <si>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</si>
  <si>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</si>
  <si>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</si>
  <si>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</si>
  <si>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</si>
  <si>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</si>
  <si>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</si>
  <si>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</si>
  <si>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</si>
  <si>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</si>
  <si>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</si>
  <si>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</si>
  <si>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</si>
  <si>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</si>
  <si>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</si>
  <si>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</si>
  <si>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</si>
  <si>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</si>
  <si>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</si>
  <si>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</si>
  <si>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</si>
  <si>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</si>
  <si>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</si>
  <si>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</si>
  <si>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</si>
  <si>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</si>
  <si>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</si>
  <si>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</si>
  <si>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</si>
  <si>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</si>
  <si>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</si>
  <si>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</si>
  <si>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</si>
  <si>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</si>
  <si>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</si>
  <si>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</si>
  <si>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</si>
  <si>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</si>
  <si>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</si>
  <si>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</si>
  <si>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</si>
  <si>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</si>
  <si>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</si>
  <si>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</si>
  <si>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</si>
  <si>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</si>
  <si>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</si>
  <si>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</si>
  <si>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</si>
  <si>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</si>
  <si>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</si>
  <si>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</si>
  <si>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</si>
  <si>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</si>
  <si>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</si>
  <si>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</si>
  <si>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</si>
  <si>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</si>
  <si>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</si>
  <si>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</si>
  <si>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</si>
  <si>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</si>
  <si>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</si>
  <si>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</si>
  <si>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</si>
  <si>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</si>
  <si>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</si>
  <si>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</si>
  <si>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</si>
  <si>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</si>
  <si>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</si>
  <si>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</si>
  <si>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</si>
  <si>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</si>
  <si>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</si>
  <si>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</si>
  <si>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</si>
  <si>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</si>
  <si>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</si>
  <si>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</si>
  <si>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</si>
  <si>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</si>
  <si>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</si>
  <si>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</si>
  <si>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</si>
  <si>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</si>
  <si>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</si>
  <si>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</si>
  <si>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</si>
  <si>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</si>
  <si>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</si>
  <si>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</si>
  <si>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</si>
  <si>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</si>
  <si>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</si>
  <si>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</si>
  <si>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</si>
  <si>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</si>
  <si>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</si>
  <si>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</si>
  <si>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</si>
  <si>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</si>
  <si>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</si>
  <si>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</si>
  <si>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</si>
  <si>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</si>
  <si>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</si>
  <si>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</si>
  <si>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</si>
  <si>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</si>
  <si>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</si>
  <si>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</si>
  <si>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</si>
  <si>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</si>
  <si>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</si>
  <si>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</si>
  <si>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</si>
  <si>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</si>
  <si>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</si>
  <si>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</si>
  <si>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</si>
  <si>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</si>
  <si>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</si>
  <si>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</si>
  <si>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</si>
  <si>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</si>
  <si>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</si>
  <si>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</si>
  <si>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</si>
  <si>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</si>
  <si>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</si>
  <si>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</si>
  <si>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</si>
  <si>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</si>
  <si>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</si>
  <si>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</si>
  <si>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</si>
  <si>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</si>
  <si>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</si>
  <si>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</si>
  <si>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</si>
  <si>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</si>
  <si>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</si>
  <si>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</si>
  <si>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</si>
  <si>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</si>
  <si>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</si>
  <si>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</si>
  <si>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</si>
  <si>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</si>
  <si>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</si>
  <si>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</si>
  <si>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</si>
  <si>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</si>
  <si>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</si>
  <si>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</si>
  <si>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</si>
  <si>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</si>
  <si>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</si>
  <si>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</si>
  <si>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</si>
  <si>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</si>
  <si>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</si>
  <si>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</si>
  <si>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</si>
  <si>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</si>
  <si>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</si>
  <si>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</si>
  <si>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</si>
  <si>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</si>
  <si>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</si>
  <si>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</si>
  <si>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</si>
  <si>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</si>
  <si>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</si>
  <si>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</si>
  <si>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</si>
  <si>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</si>
  <si>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</si>
  <si>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</si>
  <si>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</si>
  <si>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</si>
  <si>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</si>
  <si>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</si>
  <si>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</si>
  <si>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</si>
  <si>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</si>
  <si>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</si>
  <si>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</si>
  <si>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</si>
  <si>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</si>
  <si>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</si>
  <si>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</si>
  <si>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</si>
  <si>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</si>
  <si>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</si>
  <si>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</si>
  <si>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</si>
  <si>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</si>
  <si>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</si>
  <si>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</si>
  <si>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</si>
  <si>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</si>
  <si>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</si>
  <si>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</si>
  <si>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</si>
  <si>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</si>
  <si>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</si>
  <si>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</si>
  <si>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</si>
  <si>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</si>
  <si>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</si>
  <si>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</si>
  <si>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</si>
  <si>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</si>
  <si>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</si>
  <si>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</si>
  <si>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</si>
  <si>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</si>
  <si>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</si>
  <si>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</si>
  <si>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</si>
  <si>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</si>
  <si>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</si>
  <si>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</si>
  <si>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</si>
  <si>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</si>
  <si>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</si>
  <si>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</si>
  <si>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</si>
  <si>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</si>
  <si>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</si>
  <si>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</si>
  <si>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</si>
  <si>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</si>
  <si>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</si>
  <si>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</si>
  <si>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</si>
  <si>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</si>
  <si>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</si>
  <si>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</si>
  <si>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</si>
  <si>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</si>
  <si>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</si>
  <si>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</si>
  <si>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</si>
  <si>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</si>
  <si>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</si>
  <si>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</si>
  <si>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</si>
  <si>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</si>
  <si>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</si>
  <si>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</si>
  <si>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</si>
  <si>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</si>
  <si>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</si>
  <si>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</si>
  <si>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</si>
  <si>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</si>
  <si>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</si>
  <si>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</si>
  <si>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</si>
  <si>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</si>
  <si>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</si>
  <si>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</si>
  <si>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</si>
  <si>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</si>
  <si>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</si>
  <si>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</si>
  <si>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</si>
  <si>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</si>
  <si>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</si>
  <si>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</si>
  <si>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</si>
  <si>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</si>
  <si>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</si>
  <si>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</si>
  <si>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</si>
  <si>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</si>
  <si>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</si>
  <si>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</si>
  <si>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</si>
  <si>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</si>
  <si>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</si>
  <si>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</si>
  <si>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</si>
  <si>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</si>
  <si>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</si>
  <si>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</si>
  <si>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</si>
  <si>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</si>
  <si>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</si>
  <si>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</si>
  <si>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</si>
  <si>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</si>
  <si>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</si>
  <si>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</si>
  <si>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</si>
  <si>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</si>
  <si>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</si>
  <si>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</si>
  <si>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</si>
  <si>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</si>
  <si>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</si>
  <si>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</si>
  <si>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</si>
  <si>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</si>
  <si>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</si>
  <si>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</si>
  <si>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</si>
  <si>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</si>
  <si>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</si>
  <si>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</si>
  <si>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</si>
  <si>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</si>
  <si>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</si>
  <si>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</si>
  <si>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</si>
  <si>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</si>
  <si>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</si>
  <si>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</si>
  <si>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</si>
  <si>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</si>
  <si>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</si>
  <si>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</si>
  <si>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</si>
  <si>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</si>
  <si>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</si>
  <si>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</si>
  <si>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</si>
  <si>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</si>
  <si>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</si>
  <si>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</si>
  <si>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</si>
  <si>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</si>
  <si>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</si>
  <si>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</si>
  <si>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</si>
  <si>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</si>
  <si>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</si>
  <si>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</si>
  <si>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</si>
  <si>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</si>
  <si>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</si>
  <si>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</si>
  <si>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</si>
  <si>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</si>
  <si>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</si>
  <si>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</si>
  <si>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</si>
  <si>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</si>
  <si>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</si>
  <si>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</si>
  <si>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</si>
  <si>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</si>
  <si>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</si>
  <si>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</si>
  <si>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</si>
  <si>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</si>
  <si>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</si>
  <si>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</si>
  <si>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</si>
  <si>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</si>
  <si>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</si>
  <si>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</si>
  <si>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</si>
  <si>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</si>
  <si>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</si>
  <si>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</si>
  <si>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</si>
  <si>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</si>
  <si>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</si>
  <si>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</si>
  <si>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</si>
  <si>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</si>
  <si>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</si>
  <si>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</si>
  <si>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</si>
  <si>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</si>
  <si>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</si>
  <si>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</si>
  <si>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</si>
  <si>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</si>
  <si>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</si>
  <si>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</si>
  <si>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</si>
  <si>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</si>
  <si>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</si>
  <si>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</si>
  <si>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</si>
  <si>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</si>
  <si>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</si>
  <si>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</si>
  <si>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</si>
  <si>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</si>
  <si>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</si>
  <si>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</si>
  <si>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</si>
  <si>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</si>
  <si>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</si>
  <si>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</si>
  <si>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</si>
  <si>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</si>
  <si>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</si>
  <si>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</si>
  <si>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</si>
  <si>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</si>
  <si>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</si>
  <si>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</si>
  <si>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</si>
  <si>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</si>
  <si>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</si>
  <si>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</si>
  <si>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</si>
  <si>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</si>
  <si>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</si>
  <si>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</si>
  <si>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</si>
  <si>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</si>
  <si>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</si>
  <si>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</si>
  <si>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</si>
  <si>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</si>
  <si>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</si>
  <si>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</si>
  <si>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</si>
  <si>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</si>
  <si>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</si>
  <si>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</si>
  <si>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</si>
  <si>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</si>
  <si>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</si>
  <si>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</si>
  <si>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</si>
  <si>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</si>
  <si>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</si>
  <si>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</si>
  <si>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</si>
  <si>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</si>
  <si>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</si>
  <si>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</si>
  <si>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</si>
  <si>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</si>
  <si>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</si>
  <si>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</si>
  <si>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</si>
  <si>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</si>
  <si>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</si>
  <si>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</si>
  <si>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</si>
  <si>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</si>
  <si>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</si>
  <si>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</si>
  <si>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</si>
  <si>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</si>
  <si>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</si>
  <si>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</si>
  <si>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</si>
  <si>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</si>
  <si>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</si>
  <si>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</si>
  <si>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</si>
  <si>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</si>
  <si>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</si>
  <si>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</si>
  <si>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</si>
  <si>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</si>
  <si>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</si>
  <si>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</si>
  <si>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</si>
  <si>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</si>
  <si>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</si>
  <si>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</si>
  <si>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</si>
  <si>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</si>
  <si>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</si>
  <si>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</si>
  <si>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</si>
  <si>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</si>
  <si>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</si>
  <si>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</si>
  <si>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</si>
  <si>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</si>
  <si>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</si>
  <si>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</si>
  <si>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</si>
  <si>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</si>
  <si>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</si>
  <si>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</si>
  <si>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</si>
  <si>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</si>
  <si>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</si>
  <si>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</si>
  <si>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</si>
  <si>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</si>
  <si>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</si>
  <si>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</si>
  <si>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</si>
  <si>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</si>
  <si>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</si>
  <si>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</si>
  <si>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</si>
  <si>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</si>
  <si>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</si>
  <si>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</si>
  <si>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</si>
  <si>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</si>
  <si>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</si>
  <si>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</si>
  <si>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</si>
  <si>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</si>
  <si>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</si>
  <si>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</si>
  <si>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</si>
  <si>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</si>
  <si>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</si>
  <si>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</si>
  <si>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</si>
  <si>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</si>
  <si>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</si>
  <si>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</si>
  <si>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</si>
  <si>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</si>
  <si>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</si>
  <si>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</si>
  <si>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</si>
  <si>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</si>
  <si>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</si>
  <si>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</si>
  <si>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</si>
  <si>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</si>
  <si>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</si>
  <si>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</si>
  <si>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</si>
  <si>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</si>
  <si>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</si>
  <si>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</si>
  <si>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</si>
  <si>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</si>
  <si>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</si>
  <si>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</si>
  <si>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</si>
  <si>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</si>
  <si>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</si>
  <si>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</si>
  <si>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</si>
  <si>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</si>
  <si>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</si>
  <si>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</si>
  <si>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</si>
  <si>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</si>
  <si>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</si>
  <si>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</si>
  <si>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</si>
  <si>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</si>
  <si>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</si>
  <si>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</si>
  <si>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</si>
  <si>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</si>
  <si>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</si>
  <si>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</si>
  <si>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</si>
  <si>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</si>
  <si>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</si>
  <si>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</si>
  <si>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</si>
  <si>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</si>
  <si>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</si>
  <si>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</si>
  <si>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</si>
  <si>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</si>
  <si>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</si>
  <si>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</si>
  <si>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</si>
  <si>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</si>
  <si>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</si>
  <si>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</si>
  <si>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</si>
  <si>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</si>
  <si>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</si>
  <si>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</si>
  <si>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</si>
  <si>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</si>
  <si>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</si>
  <si>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</si>
  <si>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</si>
  <si>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</si>
  <si>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</si>
  <si>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</si>
  <si>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</si>
  <si>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</si>
  <si>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</si>
  <si>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</si>
  <si>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</si>
  <si>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</si>
  <si>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</si>
  <si>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</si>
  <si>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</si>
  <si>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</si>
  <si>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</si>
  <si>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</si>
  <si>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</si>
  <si>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</si>
  <si>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</si>
  <si>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</si>
  <si>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</si>
  <si>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</si>
  <si>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</si>
  <si>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</si>
  <si>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</si>
  <si>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</si>
  <si>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</si>
  <si>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</si>
  <si>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</si>
  <si>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</si>
  <si>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</si>
  <si>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</si>
  <si>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</si>
  <si>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</si>
  <si>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</si>
  <si>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</si>
  <si>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</si>
  <si>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</si>
  <si>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</si>
  <si>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</si>
  <si>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</si>
  <si>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</si>
  <si>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</si>
  <si>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</si>
  <si>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</si>
  <si>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</si>
  <si>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</si>
  <si>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</si>
  <si>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</si>
  <si>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</si>
  <si>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</si>
  <si>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</si>
  <si>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</si>
  <si>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</si>
  <si>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</si>
  <si>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</si>
  <si>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</si>
  <si>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</si>
  <si>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</si>
  <si>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</si>
  <si>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</si>
  <si>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</si>
  <si>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</si>
  <si>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</si>
  <si>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</si>
  <si>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</si>
  <si>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</si>
  <si>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</si>
  <si>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</si>
  <si>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</si>
  <si>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</si>
  <si>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</si>
  <si>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</si>
  <si>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</si>
  <si>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</si>
  <si>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</si>
  <si>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</si>
  <si>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</si>
  <si>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</si>
  <si>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</si>
  <si>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</si>
  <si>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</si>
  <si>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</si>
  <si>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</si>
  <si>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</si>
  <si>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</si>
  <si>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</si>
  <si>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</si>
  <si>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</si>
  <si>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</si>
  <si>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</si>
  <si>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</si>
  <si>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</si>
  <si>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</si>
  <si>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</si>
  <si>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</si>
  <si>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</si>
  <si>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</si>
  <si>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</si>
  <si>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</si>
  <si>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</si>
  <si>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</si>
  <si>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</si>
  <si>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</si>
  <si>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</si>
  <si>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</si>
  <si>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</si>
  <si>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</si>
  <si>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</si>
  <si>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</si>
  <si>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</si>
  <si>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</si>
  <si>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</si>
  <si>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</si>
  <si>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</si>
  <si>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</si>
  <si>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</si>
  <si>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</si>
  <si>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</si>
  <si>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</si>
  <si>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</si>
  <si>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</si>
  <si>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</si>
  <si>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</si>
  <si>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</si>
  <si>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</si>
  <si>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</si>
  <si>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</si>
  <si>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</si>
  <si>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</si>
  <si>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</si>
  <si>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</si>
  <si>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</si>
  <si>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</si>
  <si>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</si>
  <si>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</si>
  <si>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</si>
  <si>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</si>
  <si>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</si>
  <si>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</si>
  <si>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</si>
  <si>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</si>
  <si>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</si>
  <si>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</si>
  <si>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</si>
  <si>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</si>
  <si>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</si>
  <si>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</si>
  <si>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</si>
  <si>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</si>
  <si>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</si>
  <si>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</si>
  <si>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</si>
  <si>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</si>
  <si>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</si>
  <si>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</si>
  <si>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</si>
  <si>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</si>
  <si>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</si>
  <si>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</si>
  <si>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</si>
  <si>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</si>
  <si>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</si>
  <si>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</si>
  <si>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</si>
  <si>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</si>
  <si>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</si>
  <si>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</si>
  <si>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</si>
  <si>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</si>
  <si>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</si>
  <si>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</si>
  <si>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</si>
  <si>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</si>
  <si>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</si>
  <si>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</si>
  <si>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</si>
  <si>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</si>
  <si>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</si>
  <si>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</si>
  <si>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</si>
  <si>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</si>
  <si>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</si>
  <si>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</si>
  <si>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</si>
  <si>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</si>
  <si>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</si>
  <si>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</si>
  <si>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</si>
  <si>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</si>
  <si>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</si>
  <si>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</si>
  <si>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</si>
  <si>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</si>
  <si>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</si>
  <si>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</si>
  <si>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</si>
  <si>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</si>
  <si>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</si>
  <si>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</si>
  <si>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</si>
  <si>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</si>
  <si>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</si>
  <si>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</si>
  <si>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</si>
  <si>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</si>
  <si>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</si>
  <si>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</si>
  <si>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</si>
  <si>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</si>
  <si>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</si>
  <si>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</si>
  <si>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</si>
  <si>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</si>
  <si>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</si>
  <si>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</si>
  <si>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</si>
  <si>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</si>
  <si>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</si>
  <si>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</si>
  <si>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</si>
  <si>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</si>
  <si>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</si>
  <si>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</si>
  <si>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</si>
  <si>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</si>
  <si>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</si>
  <si>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</si>
  <si>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</si>
  <si>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</si>
  <si>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</si>
  <si>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</si>
  <si>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</si>
  <si>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</si>
  <si>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</si>
  <si>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</si>
  <si>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</si>
  <si>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</si>
  <si>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</si>
  <si>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</si>
  <si>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</si>
  <si>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</si>
  <si>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</si>
  <si>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</si>
  <si>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</si>
  <si>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</si>
  <si>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</si>
  <si>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</si>
  <si>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</si>
  <si>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</si>
  <si>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</si>
  <si>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</si>
  <si>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</si>
  <si>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</si>
  <si>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</si>
  <si>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</si>
  <si>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</si>
  <si>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</si>
  <si>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</si>
  <si>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</si>
  <si>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</si>
  <si>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</si>
  <si>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</si>
  <si>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</si>
  <si>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</si>
  <si>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</si>
  <si>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</si>
  <si>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</si>
  <si>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</si>
  <si>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</si>
  <si>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</si>
  <si>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</si>
  <si>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</si>
  <si>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</si>
  <si>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</si>
  <si>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</si>
  <si>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</si>
  <si>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</si>
  <si>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</si>
  <si>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</si>
  <si>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</si>
  <si>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</si>
  <si>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</si>
  <si>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</si>
  <si>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</si>
  <si>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</si>
  <si>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</si>
  <si>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</si>
  <si>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</si>
  <si>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</si>
  <si>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</si>
  <si>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</si>
  <si>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</si>
  <si>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</si>
  <si>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</si>
  <si>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</si>
  <si>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</si>
  <si>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</si>
  <si>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</si>
  <si>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</si>
  <si>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</si>
  <si>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</si>
  <si>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</si>
  <si>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</si>
  <si>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</si>
  <si>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</si>
  <si>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</si>
  <si>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</si>
  <si>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</si>
  <si>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</si>
  <si>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</si>
  <si>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</si>
  <si>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</si>
  <si>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</si>
  <si>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</si>
  <si>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</si>
  <si>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</si>
  <si>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</si>
  <si>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</si>
  <si>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</si>
  <si>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</si>
  <si>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</si>
  <si>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</si>
  <si>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</si>
  <si>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</si>
  <si>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</si>
  <si>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</si>
  <si>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</si>
  <si>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</si>
  <si>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</si>
  <si>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</si>
  <si>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</si>
  <si>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</si>
  <si>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</si>
  <si>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</si>
  <si>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</si>
  <si>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</si>
  <si>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</si>
  <si>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</si>
  <si>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</si>
  <si>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</si>
  <si>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</si>
  <si>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</si>
  <si>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</si>
  <si>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</si>
  <si>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</si>
  <si>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</si>
  <si>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</si>
  <si>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</si>
  <si>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</si>
  <si>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</si>
  <si>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</si>
  <si>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</si>
  <si>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</si>
  <si>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</si>
  <si>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</si>
  <si>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</si>
  <si>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</si>
  <si>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</si>
  <si>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</si>
  <si>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</si>
  <si>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</si>
  <si>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</si>
  <si>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</si>
  <si>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</si>
  <si>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</si>
  <si>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</si>
  <si>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</si>
  <si>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</si>
  <si>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</si>
  <si>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</si>
  <si>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</si>
  <si>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</si>
  <si>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</si>
  <si>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</si>
  <si>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</si>
  <si>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</si>
  <si>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</si>
  <si>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</si>
  <si>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</si>
  <si>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</si>
  <si>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</si>
  <si>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</si>
  <si>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</si>
  <si>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</si>
  <si>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</si>
  <si>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</si>
  <si>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</si>
  <si>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</si>
  <si>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</si>
  <si>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</si>
  <si>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</si>
  <si>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</si>
  <si>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</si>
  <si>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</si>
  <si>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</si>
  <si>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</si>
  <si>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</si>
  <si>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</si>
  <si>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</si>
  <si>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</si>
  <si>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</si>
  <si>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</si>
  <si>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</si>
  <si>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</si>
  <si>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</si>
  <si>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</si>
  <si>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</si>
  <si>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</si>
  <si>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</si>
  <si>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</si>
  <si>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</si>
  <si>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</si>
  <si>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</si>
  <si>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</si>
  <si>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</si>
  <si>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</si>
  <si>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</si>
  <si>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</si>
  <si>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</si>
  <si>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</si>
  <si>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</si>
  <si>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</si>
  <si>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</si>
  <si>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</si>
  <si>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</si>
  <si>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</si>
  <si>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</si>
  <si>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</si>
  <si>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</si>
  <si>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</si>
  <si>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</si>
  <si>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</si>
  <si>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</si>
  <si>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</si>
  <si>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</si>
  <si>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</si>
  <si>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</si>
  <si>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</si>
  <si>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</si>
  <si>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</si>
  <si>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</si>
  <si>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</si>
  <si>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</si>
  <si>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</si>
  <si>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</si>
  <si>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</si>
  <si>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</si>
  <si>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</si>
  <si>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</si>
  <si>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</si>
  <si>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</si>
  <si>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</si>
  <si>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</si>
  <si>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</si>
  <si>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</si>
  <si>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</si>
  <si>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</si>
  <si>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</si>
  <si>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</si>
  <si>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</si>
  <si>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</si>
  <si>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</si>
  <si>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</si>
  <si>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</si>
  <si>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</si>
  <si>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</si>
  <si>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</si>
  <si>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</si>
  <si>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</si>
  <si>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</si>
  <si>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</si>
  <si>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</si>
  <si>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</si>
  <si>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</si>
  <si>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</si>
  <si>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</si>
  <si>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</si>
  <si>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</si>
  <si>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</si>
  <si>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</si>
  <si>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</si>
  <si>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</si>
  <si>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</si>
  <si>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</si>
  <si>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</si>
  <si>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</si>
  <si>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</si>
  <si>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</si>
  <si>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</si>
  <si>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</si>
  <si>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</si>
  <si>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</si>
  <si>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</si>
  <si>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</si>
  <si>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</si>
  <si>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</si>
  <si>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</si>
  <si>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</si>
  <si>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</si>
  <si>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</si>
  <si>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</si>
  <si>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</si>
  <si>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</si>
  <si>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</si>
  <si>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</si>
  <si>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</si>
  <si>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</si>
  <si>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</si>
  <si>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</si>
  <si>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</si>
  <si>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</si>
  <si>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</si>
  <si>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</si>
  <si>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</si>
  <si>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</si>
  <si>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</si>
  <si>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</si>
  <si>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</si>
  <si>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</si>
  <si>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</si>
  <si>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</si>
  <si>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</si>
  <si>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</si>
  <si>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</si>
  <si>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</si>
  <si>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</si>
  <si>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</si>
  <si>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</si>
  <si>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</si>
  <si>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</si>
  <si>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</si>
  <si>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</si>
  <si>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</si>
  <si>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</si>
  <si>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</si>
  <si>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</si>
  <si>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</si>
  <si>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</si>
  <si>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</si>
  <si>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</si>
  <si>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</si>
  <si>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</si>
  <si>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</si>
  <si>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</si>
  <si>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</si>
  <si>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</si>
  <si>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</si>
  <si>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</si>
  <si>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</si>
  <si>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</si>
  <si>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</si>
  <si>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</si>
  <si>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</si>
  <si>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</si>
  <si>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</si>
  <si>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</si>
  <si>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</si>
  <si>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</si>
  <si>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</si>
  <si>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</si>
  <si>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</si>
  <si>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</si>
  <si>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</si>
  <si>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</si>
  <si>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</si>
  <si>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</si>
  <si>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</si>
  <si>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</si>
  <si>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</si>
  <si>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</si>
  <si>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</si>
  <si>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</si>
  <si>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</si>
  <si>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</si>
  <si>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</si>
  <si>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</si>
  <si>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</si>
  <si>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</si>
  <si>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</si>
  <si>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</si>
  <si>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</si>
  <si>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</si>
  <si>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</si>
  <si>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</si>
  <si>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</si>
  <si>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</si>
  <si>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</si>
  <si>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</si>
  <si>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</si>
  <si>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</si>
  <si>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</si>
  <si>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</si>
  <si>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</si>
  <si>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</si>
  <si>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</si>
  <si>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</si>
  <si>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</si>
  <si>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</si>
  <si>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</si>
  <si>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</si>
  <si>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</si>
  <si>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</si>
  <si>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</si>
  <si>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</si>
  <si>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</si>
  <si>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</si>
  <si>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</si>
  <si>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</si>
  <si>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</si>
  <si>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</si>
  <si>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</si>
  <si>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</si>
  <si>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</si>
  <si>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</si>
  <si>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</si>
  <si>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</si>
  <si>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</si>
  <si>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</si>
  <si>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</si>
  <si>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</si>
  <si>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</si>
  <si>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</si>
  <si>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</si>
  <si>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</si>
  <si>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</si>
  <si>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</si>
  <si>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</si>
  <si>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</si>
  <si>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</si>
  <si>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</si>
  <si>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</si>
  <si>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</si>
  <si>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</si>
  <si>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</si>
  <si>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</si>
  <si>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</si>
  <si>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</si>
  <si>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</si>
  <si>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</si>
  <si>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</si>
  <si>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</si>
  <si>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</si>
  <si>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</si>
  <si>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</si>
  <si>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</si>
  <si>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</si>
  <si>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</si>
  <si>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</si>
  <si>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</si>
  <si>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</si>
  <si>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</si>
  <si>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</si>
  <si>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</si>
  <si>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</si>
  <si>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</si>
  <si>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</si>
  <si>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</si>
  <si>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</si>
  <si>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</si>
  <si>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</si>
  <si>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</si>
  <si>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</si>
  <si>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</si>
  <si>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</si>
  <si>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</si>
  <si>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</si>
  <si>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</si>
  <si>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</si>
  <si>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</si>
  <si>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</si>
  <si>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</si>
  <si>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</si>
  <si>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</si>
  <si>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</si>
  <si>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</si>
  <si>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</si>
  <si>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</si>
  <si>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</si>
  <si>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</si>
  <si>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</si>
  <si>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</si>
  <si>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</si>
  <si>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</si>
  <si>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</si>
  <si>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</si>
  <si>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</si>
  <si>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</si>
  <si>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</si>
  <si>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</si>
  <si>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</si>
  <si>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</si>
  <si>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</si>
  <si>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</si>
  <si>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</si>
  <si>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</si>
  <si>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</si>
  <si>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</si>
  <si>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</si>
  <si>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</si>
  <si>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</si>
  <si>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</si>
  <si>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</si>
  <si>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</si>
  <si>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</si>
  <si>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</si>
  <si>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</si>
  <si>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</si>
  <si>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</si>
  <si>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</si>
  <si>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</si>
  <si>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</si>
  <si>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</si>
  <si>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</si>
  <si>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</si>
  <si>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</si>
  <si>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</si>
  <si>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</si>
  <si>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</si>
  <si>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</si>
  <si>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</si>
  <si>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</si>
  <si>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</si>
  <si>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</si>
  <si>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</si>
  <si>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</si>
  <si>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</si>
  <si>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</si>
  <si>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</si>
  <si>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</si>
  <si>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</si>
  <si>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</si>
  <si>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</si>
  <si>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</si>
  <si>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</si>
  <si>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</si>
  <si>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</si>
  <si>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</si>
  <si>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</si>
  <si>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</si>
  <si>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</si>
  <si>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</si>
  <si>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</si>
  <si>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</si>
  <si>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</si>
  <si>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</si>
  <si>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</si>
  <si>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</si>
  <si>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</si>
  <si>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</si>
  <si>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</si>
  <si>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</si>
  <si>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</si>
  <si>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</si>
  <si>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</si>
  <si>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</si>
  <si>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</si>
  <si>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</si>
  <si>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</si>
  <si>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</si>
  <si>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</si>
  <si>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</si>
  <si>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</si>
  <si>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</si>
  <si>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</si>
  <si>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</si>
  <si>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</si>
  <si>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</si>
  <si>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</si>
  <si>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</si>
  <si>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</si>
  <si>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</si>
  <si>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</si>
  <si>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</si>
  <si>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</si>
  <si>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</si>
  <si>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</si>
  <si>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</si>
  <si>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</si>
  <si>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</si>
  <si>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</si>
  <si>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</si>
  <si>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</si>
  <si>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</si>
  <si>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</si>
  <si>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</si>
  <si>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</si>
  <si>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</si>
  <si>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</si>
  <si>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</si>
  <si>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</si>
  <si>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</si>
  <si>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</si>
  <si>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</si>
  <si>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</si>
  <si>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</si>
  <si>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</si>
  <si>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</si>
  <si>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</si>
  <si>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</si>
  <si>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</si>
  <si>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</si>
  <si>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</si>
  <si>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</si>
  <si>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</si>
  <si>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</si>
  <si>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</si>
  <si>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</si>
  <si>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</si>
  <si>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</si>
  <si>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</si>
  <si>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</si>
  <si>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</si>
  <si>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</si>
  <si>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</si>
  <si>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</si>
  <si>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</si>
  <si>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</si>
  <si>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</si>
  <si>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</si>
  <si>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</si>
  <si>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</si>
  <si>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</si>
  <si>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</si>
  <si>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</si>
  <si>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</si>
  <si>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</si>
  <si>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</si>
  <si>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</si>
  <si>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</si>
  <si>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</si>
  <si>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</si>
  <si>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</si>
  <si>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</si>
  <si>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</si>
  <si>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</si>
  <si>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</si>
  <si>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</si>
  <si>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</si>
  <si>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</si>
  <si>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</si>
  <si>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</si>
  <si>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</si>
  <si>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</si>
  <si>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</si>
  <si>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</si>
  <si>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</si>
  <si>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</si>
  <si>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</si>
  <si>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</si>
  <si>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</si>
  <si>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</si>
  <si>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</si>
  <si>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</si>
  <si>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</si>
  <si>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</si>
  <si>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</si>
  <si>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</si>
  <si>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</si>
  <si>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</si>
  <si>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</si>
  <si>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</si>
  <si>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</si>
  <si>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</si>
  <si>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</si>
  <si>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</si>
  <si>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</si>
  <si>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</si>
  <si>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</si>
  <si>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</si>
  <si>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</si>
  <si>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</si>
  <si>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</si>
  <si>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</si>
  <si>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</si>
  <si>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</si>
  <si>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</si>
  <si>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</si>
  <si>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</si>
  <si>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</si>
  <si>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</si>
  <si>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</si>
  <si>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</si>
  <si>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</si>
  <si>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</si>
  <si>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</si>
  <si>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</si>
  <si>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</si>
  <si>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</si>
  <si>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</si>
  <si>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</si>
  <si>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</si>
  <si>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</si>
  <si>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</si>
  <si>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</si>
  <si>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</si>
  <si>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</si>
  <si>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</si>
  <si>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</si>
  <si>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</si>
  <si>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</si>
  <si>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</si>
  <si>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</si>
  <si>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</si>
  <si>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</si>
  <si>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</si>
  <si>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</si>
  <si>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</si>
  <si>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</si>
  <si>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</si>
  <si>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</si>
  <si>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</si>
  <si>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</si>
  <si>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</si>
  <si>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</si>
  <si>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</si>
  <si>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</si>
  <si>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</si>
  <si>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</si>
  <si>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</si>
  <si>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</si>
  <si>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</si>
  <si>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</si>
  <si>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</si>
  <si>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</si>
  <si>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</si>
  <si>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</si>
  <si>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</si>
  <si>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</si>
  <si>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</si>
  <si>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</si>
  <si>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</si>
  <si>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</si>
  <si>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</si>
  <si>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</si>
  <si>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</si>
  <si>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</si>
  <si>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</si>
  <si>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</si>
  <si>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</si>
  <si>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</si>
  <si>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</si>
  <si>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</si>
  <si>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</si>
  <si>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</si>
  <si>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</si>
  <si>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</si>
  <si>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</si>
  <si>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</si>
  <si>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</si>
  <si>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</si>
  <si>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</si>
  <si>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</si>
  <si>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</si>
  <si>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</si>
  <si>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</si>
  <si>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</si>
  <si>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</si>
  <si>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</si>
  <si>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</si>
  <si>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</si>
  <si>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</si>
  <si>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</si>
  <si>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</si>
  <si>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</si>
  <si>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</si>
  <si>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</si>
  <si>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</si>
  <si>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</si>
  <si>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</si>
  <si>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</si>
  <si>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</si>
  <si>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</si>
  <si>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</si>
  <si>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</si>
  <si>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</si>
  <si>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</si>
  <si>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</si>
  <si>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</si>
  <si>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</si>
  <si>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</si>
  <si>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</si>
  <si>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</si>
  <si>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</si>
  <si>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</si>
  <si>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</si>
  <si>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</si>
  <si>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</si>
  <si>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</si>
  <si>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</si>
  <si>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</si>
  <si>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</si>
  <si>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</si>
  <si>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</si>
  <si>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</si>
  <si>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</si>
  <si>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</si>
  <si>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</si>
  <si>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</si>
  <si>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</si>
  <si>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</si>
  <si>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</si>
  <si>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</si>
  <si>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</si>
  <si>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</si>
  <si>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</si>
  <si>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</si>
  <si>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</si>
  <si>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</si>
  <si>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</si>
  <si>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</si>
  <si>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</si>
  <si>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</si>
  <si>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</si>
  <si>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</si>
  <si>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</si>
  <si>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</si>
  <si>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</si>
  <si>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</si>
  <si>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</si>
  <si>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</si>
  <si>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</si>
  <si>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</si>
  <si>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</si>
  <si>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</si>
  <si>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</si>
  <si>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</si>
  <si>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</si>
  <si>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</si>
  <si>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</si>
  <si>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</si>
  <si>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</si>
  <si>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</si>
  <si>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</si>
  <si>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</si>
  <si>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</si>
  <si>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</si>
  <si>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</si>
  <si>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</si>
  <si>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</si>
  <si>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</si>
  <si>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</si>
  <si>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</si>
  <si>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</si>
  <si>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</si>
  <si>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</si>
  <si>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</si>
  <si>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</si>
  <si>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</si>
  <si>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</si>
  <si>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</si>
  <si>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</si>
  <si>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</si>
  <si>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</si>
  <si>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</si>
  <si>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</si>
  <si>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</si>
  <si>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</si>
  <si>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</si>
  <si>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</si>
  <si>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</si>
  <si>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</si>
  <si>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</si>
  <si>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</si>
  <si>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</si>
  <si>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</si>
  <si>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</si>
  <si>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</si>
  <si>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</si>
  <si>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</si>
  <si>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</si>
  <si>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</si>
  <si>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</si>
  <si>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</si>
  <si>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</si>
  <si>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</si>
  <si>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</si>
  <si>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</si>
  <si>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</si>
  <si>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</si>
  <si>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</si>
  <si>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</si>
  <si>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</si>
  <si>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</si>
  <si>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</si>
  <si>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</si>
  <si>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</si>
  <si>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</si>
  <si>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</si>
  <si>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</si>
  <si>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</si>
  <si>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</si>
  <si>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</si>
  <si>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</si>
  <si>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</si>
  <si>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</si>
  <si>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</si>
  <si>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</si>
  <si>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</si>
  <si>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</si>
  <si>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</si>
  <si>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</si>
  <si>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</si>
  <si>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</si>
  <si>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</si>
  <si>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</si>
  <si>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</si>
  <si>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</si>
  <si>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</si>
  <si>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</si>
  <si>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</si>
  <si>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</si>
  <si>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</si>
  <si>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</si>
  <si>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</si>
  <si>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</si>
  <si>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</si>
  <si>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</si>
  <si>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</si>
  <si>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</si>
  <si>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</si>
  <si>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</si>
  <si>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</si>
  <si>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</si>
  <si>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</si>
  <si>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</si>
  <si>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</si>
  <si>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</si>
  <si>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</si>
  <si>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</si>
  <si>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</si>
  <si>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</si>
  <si>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</si>
  <si>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</si>
  <si>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</si>
  <si>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</si>
  <si>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</si>
  <si>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</si>
  <si>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</si>
  <si>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</si>
  <si>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</si>
  <si>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</si>
  <si>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</si>
  <si>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</si>
  <si>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</si>
  <si>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</si>
  <si>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</si>
  <si>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</si>
  <si>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</si>
  <si>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</si>
  <si>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</si>
  <si>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</si>
  <si>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</si>
  <si>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</si>
  <si>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</si>
  <si>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</si>
  <si>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</si>
  <si>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</si>
  <si>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</si>
  <si>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</si>
  <si>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</si>
  <si>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</si>
  <si>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</si>
  <si>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</si>
  <si>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</si>
  <si>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</si>
  <si>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</si>
  <si>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</si>
  <si>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</si>
  <si>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</si>
  <si>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</si>
  <si>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</si>
  <si>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</si>
  <si>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</si>
  <si>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</si>
  <si>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</si>
  <si>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</si>
  <si>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</si>
  <si>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</si>
  <si>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</si>
  <si>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</si>
  <si>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</si>
  <si>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</si>
  <si>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</si>
  <si>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</si>
  <si>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</si>
  <si>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</si>
  <si>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</si>
  <si>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</si>
  <si>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</si>
  <si>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</si>
  <si>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</si>
  <si>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</si>
  <si>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</si>
  <si>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</si>
  <si>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</si>
  <si>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</si>
  <si>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</si>
  <si>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</si>
  <si>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</si>
  <si>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</si>
  <si>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</si>
  <si>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</si>
  <si>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</si>
  <si>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</si>
  <si>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</si>
  <si>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</si>
  <si>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</si>
  <si>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</si>
  <si>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</si>
  <si>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</si>
  <si>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</si>
  <si>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</si>
  <si>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</si>
  <si>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</si>
  <si>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</si>
  <si>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</si>
  <si>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</si>
  <si>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</si>
  <si>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</si>
  <si>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</si>
  <si>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</si>
  <si>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</si>
  <si>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</si>
  <si>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</si>
  <si>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</si>
  <si>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</si>
  <si>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</si>
  <si>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</si>
  <si>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</si>
  <si>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</si>
  <si>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</si>
  <si>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</si>
  <si>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</si>
  <si>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</si>
  <si>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</si>
  <si>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</si>
  <si>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</si>
  <si>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</si>
  <si>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</si>
  <si>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</si>
  <si>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</si>
  <si>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</si>
  <si>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</si>
  <si>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</si>
  <si>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</si>
  <si>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</si>
  <si>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</si>
  <si>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</si>
  <si>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</si>
  <si>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</si>
  <si>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</si>
  <si>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</si>
  <si>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</si>
  <si>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</si>
  <si>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</si>
  <si>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</si>
  <si>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</si>
  <si>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</si>
  <si>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</si>
  <si>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</si>
  <si>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</si>
  <si>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</si>
  <si>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</si>
  <si>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</si>
  <si>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</si>
  <si>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</si>
  <si>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</si>
  <si>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</si>
  <si>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</si>
  <si>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</si>
  <si>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</si>
  <si>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</si>
  <si>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</si>
  <si>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</si>
  <si>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</si>
  <si>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</si>
  <si>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</si>
  <si>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</si>
  <si>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</si>
  <si>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</si>
  <si>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</si>
  <si>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</si>
  <si>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</si>
  <si>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</si>
  <si>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</si>
  <si>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</si>
  <si>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</si>
  <si>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</si>
  <si>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</si>
  <si>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</si>
  <si>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</si>
  <si>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</si>
  <si>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</si>
  <si>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</si>
  <si>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</si>
  <si>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</si>
  <si>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</si>
  <si>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</si>
  <si>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</si>
  <si>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</si>
  <si>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</si>
  <si>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</si>
  <si>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</si>
  <si>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</si>
  <si>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</si>
  <si>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</si>
  <si>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</si>
  <si>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</si>
  <si>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</si>
  <si>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</si>
  <si>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</si>
  <si>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</si>
  <si>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</si>
  <si>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</si>
  <si>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</si>
  <si>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</si>
  <si>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</si>
  <si>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</si>
  <si>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</si>
  <si>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</si>
  <si>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</si>
  <si>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</si>
  <si>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</si>
  <si>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</si>
  <si>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</si>
  <si>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</si>
  <si>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</si>
  <si>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</si>
  <si>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</si>
  <si>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</si>
  <si>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</si>
  <si>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</si>
  <si>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</si>
  <si>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</si>
  <si>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</si>
  <si>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</si>
  <si>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</si>
  <si>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</si>
  <si>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</si>
  <si>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</si>
  <si>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</si>
  <si>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</si>
  <si>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</si>
  <si>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</si>
  <si>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</si>
  <si>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</si>
  <si>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</si>
  <si>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</si>
  <si>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</si>
  <si>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</si>
  <si>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</si>
  <si>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</si>
  <si>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</si>
  <si>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</si>
  <si>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</si>
  <si>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</si>
  <si>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</si>
  <si>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</si>
  <si>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</si>
  <si>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</si>
  <si>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</si>
  <si>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</si>
  <si>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</si>
  <si>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</si>
  <si>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</si>
  <si>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</si>
  <si>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</si>
  <si>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</si>
  <si>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</si>
  <si>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</si>
  <si>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</si>
  <si>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</si>
  <si>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</si>
  <si>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</si>
  <si>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</si>
  <si>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</si>
  <si>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</si>
  <si>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</si>
  <si>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</si>
  <si>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</si>
  <si>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</si>
  <si>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</si>
  <si>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</si>
  <si>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</si>
  <si>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</si>
  <si>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</si>
  <si>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</si>
  <si>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</si>
  <si>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</si>
  <si>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</si>
  <si>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</si>
  <si>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</si>
  <si>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</si>
  <si>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</si>
  <si>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</si>
  <si>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</si>
  <si>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</si>
  <si>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</si>
  <si>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</si>
  <si>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</si>
  <si>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</si>
  <si>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</si>
  <si>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</si>
  <si>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</si>
  <si>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</si>
  <si>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</si>
  <si>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</si>
  <si>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</si>
  <si>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</si>
  <si>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</si>
  <si>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</si>
  <si>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</si>
  <si>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</si>
  <si>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</si>
  <si>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</si>
  <si>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</si>
  <si>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</si>
  <si>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</si>
  <si>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</si>
  <si>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</si>
  <si>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</si>
  <si>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</si>
  <si>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</si>
  <si>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</si>
  <si>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</si>
  <si>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</si>
  <si>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</si>
  <si>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</si>
  <si>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</si>
  <si>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</si>
  <si>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</si>
  <si>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</si>
  <si>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</si>
  <si>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</si>
  <si>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</si>
  <si>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</si>
  <si>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</si>
  <si>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</si>
  <si>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</si>
  <si>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</si>
  <si>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</si>
  <si>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</si>
  <si>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</si>
  <si>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</si>
  <si>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</si>
  <si>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</si>
  <si>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</si>
  <si>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</si>
  <si>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</si>
  <si>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</si>
  <si>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</si>
  <si>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</si>
  <si>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</si>
  <si>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</si>
  <si>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</si>
  <si>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</si>
  <si>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</si>
  <si>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</si>
  <si>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</si>
  <si>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</si>
  <si>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</si>
  <si>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</si>
  <si>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</si>
  <si>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</si>
  <si>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</si>
  <si>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</si>
  <si>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</si>
  <si>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</si>
  <si>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</si>
  <si>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</si>
  <si>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</si>
  <si>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</si>
  <si>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</si>
  <si>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</si>
  <si>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</si>
  <si>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</si>
  <si>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</si>
  <si>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</si>
  <si>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</si>
  <si>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</si>
  <si>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</si>
  <si>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</si>
  <si>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</si>
  <si>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</si>
  <si>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</si>
  <si>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</si>
  <si>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</si>
  <si>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</si>
  <si>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</si>
  <si>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</si>
  <si>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</si>
  <si>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</si>
  <si>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</si>
  <si>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</si>
  <si>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</si>
  <si>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</si>
  <si>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</si>
  <si>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</si>
  <si>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</si>
  <si>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</si>
  <si>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</si>
  <si>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</si>
  <si>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</si>
  <si>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</si>
  <si>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</si>
  <si>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</si>
  <si>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</si>
  <si>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</si>
  <si>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</si>
  <si>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</si>
  <si>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</si>
  <si>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</si>
  <si>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</si>
  <si>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</si>
  <si>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</si>
  <si>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</si>
  <si>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</si>
  <si>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</si>
  <si>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</si>
  <si>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</si>
  <si>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</si>
  <si>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</si>
  <si>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</si>
  <si>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</si>
  <si>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</si>
  <si>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</si>
  <si>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</si>
  <si>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</si>
  <si>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</si>
  <si>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</si>
  <si>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</si>
  <si>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</si>
  <si>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</si>
  <si>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</si>
  <si>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</si>
  <si>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</si>
  <si>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</si>
  <si>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</si>
  <si>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</si>
  <si>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</si>
  <si>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</si>
  <si>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</si>
  <si>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</si>
  <si>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</si>
  <si>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</si>
  <si>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</si>
  <si>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</si>
  <si>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</si>
  <si>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</si>
  <si>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</si>
  <si>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</si>
  <si>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</si>
  <si>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</si>
  <si>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</si>
  <si>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</si>
  <si>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</si>
  <si>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</si>
  <si>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</si>
  <si>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</si>
  <si>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</si>
  <si>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</si>
  <si>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</si>
  <si>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</si>
  <si>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</si>
  <si>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</si>
  <si>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</si>
  <si>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</si>
  <si>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</si>
  <si>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</si>
  <si>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</si>
  <si>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</si>
  <si>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</si>
  <si>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</si>
  <si>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</si>
  <si>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</si>
  <si>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</si>
  <si>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</si>
  <si>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</si>
  <si>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</si>
  <si>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</si>
  <si>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</si>
  <si>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</si>
  <si>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</si>
  <si>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</si>
  <si>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</si>
  <si>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</si>
  <si>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</si>
  <si>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</si>
  <si>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</si>
  <si>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</si>
  <si>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</si>
  <si>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</si>
  <si>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</si>
  <si>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</si>
  <si>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</si>
  <si>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</si>
  <si>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</si>
  <si>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</si>
  <si>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</si>
  <si>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</si>
  <si>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</si>
  <si>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</si>
  <si>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</si>
  <si>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</si>
  <si>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</si>
  <si>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</si>
  <si>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</si>
  <si>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</si>
  <si>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</si>
  <si>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</si>
  <si>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</si>
  <si>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</si>
  <si>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</si>
  <si>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</si>
  <si>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</si>
  <si>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</si>
  <si>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</si>
  <si>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</si>
  <si>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</si>
  <si>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</si>
  <si>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</si>
  <si>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</si>
  <si>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</si>
  <si>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</si>
  <si>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</si>
  <si>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</si>
  <si>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</si>
  <si>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</si>
  <si>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</si>
  <si>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</si>
  <si>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</si>
  <si>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</si>
  <si>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</si>
  <si>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</si>
  <si>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</si>
  <si>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</si>
  <si>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</si>
  <si>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</si>
  <si>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</si>
  <si>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</si>
  <si>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</si>
  <si>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</si>
  <si>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</si>
  <si>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</si>
  <si>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</si>
  <si>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</si>
  <si>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</si>
  <si>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</si>
  <si>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</si>
  <si>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</si>
  <si>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</si>
  <si>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</si>
  <si>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</si>
  <si>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</si>
  <si>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</si>
  <si>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</si>
  <si>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</si>
  <si>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</si>
  <si>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</si>
  <si>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</si>
  <si>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</si>
  <si>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</si>
  <si>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</si>
  <si>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</si>
  <si>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</si>
  <si>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</si>
  <si>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</si>
  <si>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</si>
  <si>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</si>
  <si>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</si>
  <si>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</si>
  <si>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</si>
  <si>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</si>
  <si>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</si>
  <si>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</si>
  <si>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</si>
  <si>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</si>
  <si>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</si>
  <si>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</si>
  <si>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</si>
  <si>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</si>
  <si>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</si>
  <si>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</si>
  <si>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</si>
  <si>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</si>
  <si>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</si>
  <si>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</si>
  <si>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</si>
  <si>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</si>
  <si>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</si>
  <si>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</si>
  <si>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</si>
  <si>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</si>
  <si>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</si>
  <si>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</si>
  <si>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</si>
  <si>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</si>
  <si>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</si>
  <si>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</si>
  <si>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</si>
  <si>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</si>
  <si>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</si>
  <si>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</si>
  <si>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</si>
  <si>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</si>
  <si>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</si>
  <si>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</si>
  <si>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</si>
  <si>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</si>
  <si>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</si>
  <si>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</si>
  <si>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</si>
  <si>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</si>
  <si>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</si>
  <si>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</si>
  <si>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</si>
  <si>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</si>
  <si>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</si>
  <si>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</si>
  <si>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</si>
  <si>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</si>
  <si>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</si>
  <si>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</si>
  <si>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</si>
  <si>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</si>
  <si>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</si>
  <si>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</si>
  <si>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</si>
  <si>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</si>
  <si>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</si>
  <si>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</si>
  <si>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</si>
  <si>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</si>
  <si>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</si>
  <si>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</si>
  <si>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</si>
  <si>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</si>
  <si>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</si>
  <si>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</si>
  <si>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</si>
  <si>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</si>
  <si>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</si>
  <si>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</si>
  <si>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</si>
  <si>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</si>
  <si>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</si>
  <si>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</si>
  <si>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</si>
  <si>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</si>
  <si>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</si>
  <si>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</si>
  <si>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</si>
  <si>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</si>
  <si>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</si>
  <si>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</si>
  <si>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</si>
  <si>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</si>
  <si>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</si>
  <si>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</si>
  <si>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</si>
  <si>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</si>
  <si>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</si>
  <si>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</si>
  <si>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</si>
  <si>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</si>
  <si>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</si>
  <si>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</si>
  <si>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</si>
  <si>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</si>
  <si>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</si>
  <si>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</si>
  <si>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</si>
  <si>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</si>
  <si>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</si>
  <si>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</si>
  <si>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</si>
  <si>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</si>
  <si>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</si>
  <si>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</si>
  <si>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</si>
  <si>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</si>
  <si>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</si>
  <si>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</si>
  <si>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</si>
  <si>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</si>
  <si>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</si>
  <si>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</si>
  <si>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</si>
  <si>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</si>
  <si>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</si>
  <si>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</si>
  <si>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</si>
  <si>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</si>
  <si>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</si>
  <si>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</si>
  <si>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</si>
  <si>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</si>
  <si>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</si>
  <si>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</si>
  <si>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</si>
  <si>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</si>
  <si>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</si>
  <si>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</si>
  <si>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</si>
  <si>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</si>
  <si>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</si>
  <si>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</si>
  <si>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</si>
  <si>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</si>
  <si>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</si>
  <si>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</si>
  <si>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</si>
  <si>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</si>
  <si>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</si>
  <si>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</si>
  <si>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</si>
  <si>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</si>
  <si>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</si>
  <si>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</si>
  <si>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</si>
  <si>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</si>
  <si>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</si>
  <si>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</si>
  <si>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</si>
  <si>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</si>
  <si>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</si>
  <si>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</si>
  <si>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</si>
  <si>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</si>
  <si>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</si>
  <si>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</si>
  <si>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</si>
  <si>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</si>
  <si>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</si>
  <si>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</si>
  <si>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</si>
  <si>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</si>
  <si>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</si>
  <si>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</si>
  <si>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</si>
  <si>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</si>
  <si>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</si>
  <si>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</si>
  <si>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</si>
  <si>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</si>
  <si>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</si>
  <si>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</si>
  <si>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</si>
  <si>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</si>
  <si>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</si>
  <si>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</si>
  <si>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</si>
  <si>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</si>
  <si>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</si>
  <si>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</si>
  <si>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</si>
  <si>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</si>
  <si>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</si>
  <si>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</si>
  <si>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</si>
  <si>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</si>
  <si>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</si>
  <si>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</si>
  <si>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</si>
  <si>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</si>
  <si>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</si>
  <si>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</si>
  <si>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</si>
  <si>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</si>
  <si>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</si>
  <si>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</si>
  <si>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</si>
  <si>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</si>
  <si>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</si>
  <si>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</si>
  <si>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</si>
  <si>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</si>
  <si>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</si>
  <si>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</si>
  <si>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</si>
  <si>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</si>
  <si>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</si>
  <si>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</si>
  <si>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</si>
  <si>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</si>
  <si>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</si>
  <si>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</si>
  <si>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</si>
  <si>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</si>
  <si>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</si>
  <si>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</si>
  <si>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</si>
  <si>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</si>
  <si>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</si>
  <si>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</si>
  <si>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</si>
  <si>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</si>
  <si>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</si>
  <si>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</si>
  <si>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</si>
  <si>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</si>
  <si>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</si>
  <si>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</si>
  <si>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</si>
  <si>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</si>
  <si>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</si>
  <si>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</si>
  <si>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</si>
  <si>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</si>
  <si>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</si>
  <si>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</si>
  <si>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</si>
  <si>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</si>
  <si>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</si>
  <si>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</si>
  <si>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</si>
  <si>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</si>
  <si>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</si>
  <si>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</si>
  <si>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</si>
  <si>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</si>
  <si>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</si>
  <si>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</si>
  <si>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</si>
  <si>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</si>
  <si>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</si>
  <si>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</si>
  <si>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</si>
  <si>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</si>
  <si>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</si>
  <si>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</si>
  <si>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</si>
  <si>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</si>
  <si>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</si>
  <si>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</si>
  <si>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</si>
  <si>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</si>
  <si>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</si>
  <si>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</si>
  <si>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</si>
  <si>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</si>
  <si>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</si>
  <si>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</si>
  <si>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</si>
  <si>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</si>
  <si>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</si>
  <si>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</si>
  <si>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</si>
  <si>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</si>
  <si>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</si>
  <si>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</si>
  <si>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</si>
  <si>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</si>
  <si>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</si>
  <si>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</si>
  <si>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</si>
  <si>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</si>
  <si>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</si>
  <si>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</si>
  <si>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</si>
  <si>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</si>
  <si>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</si>
  <si>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</si>
  <si>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</si>
  <si>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</si>
  <si>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</si>
  <si>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</si>
  <si>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</si>
  <si>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</si>
  <si>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</si>
  <si>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</si>
  <si>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</si>
  <si>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</si>
  <si>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</si>
  <si>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</si>
  <si>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</si>
  <si>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</si>
  <si>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</si>
  <si>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</si>
  <si>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</si>
  <si>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</si>
  <si>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</si>
  <si>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</si>
  <si>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</si>
  <si>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</si>
  <si>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</si>
  <si>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</si>
  <si>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</si>
  <si>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</si>
  <si>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</si>
  <si>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</si>
  <si>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</si>
  <si>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</si>
  <si>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</si>
  <si>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</si>
  <si>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</si>
  <si>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</si>
  <si>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</si>
  <si>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</si>
  <si>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</si>
  <si>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</si>
  <si>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</si>
  <si>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</si>
  <si>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</si>
  <si>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</si>
  <si>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</si>
  <si>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</si>
  <si>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</si>
  <si>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</si>
  <si>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</si>
  <si>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</si>
  <si>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</si>
  <si>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</si>
  <si>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</si>
  <si>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</si>
  <si>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</si>
  <si>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</si>
  <si>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</si>
  <si>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</si>
  <si>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</si>
  <si>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</si>
  <si>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</si>
  <si>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</si>
  <si>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</si>
  <si>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</si>
  <si>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</si>
  <si>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</si>
  <si>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</si>
  <si>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</si>
  <si>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</si>
  <si>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</si>
  <si>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</si>
  <si>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</si>
  <si>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</si>
  <si>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</si>
  <si>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</si>
  <si>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</si>
  <si>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</si>
  <si>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</si>
  <si>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</si>
  <si>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</si>
  <si>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</si>
  <si>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</si>
  <si>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</si>
  <si>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</si>
  <si>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</si>
  <si>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</si>
  <si>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</si>
  <si>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</si>
  <si>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</si>
  <si>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</si>
  <si>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</si>
  <si>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</si>
  <si>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</si>
  <si>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</si>
  <si>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</si>
  <si>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</si>
  <si>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</si>
  <si>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</si>
  <si>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</si>
  <si>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</si>
  <si>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</si>
  <si>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</si>
  <si>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</si>
  <si>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</si>
  <si>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</si>
  <si>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</si>
  <si>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</si>
  <si>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</si>
  <si>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</si>
  <si>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</si>
  <si>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</si>
  <si>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</si>
  <si>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</si>
  <si>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</si>
  <si>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</si>
  <si>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</si>
  <si>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</si>
  <si>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</si>
  <si>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</si>
  <si>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</si>
  <si>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</si>
  <si>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</si>
  <si>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</si>
  <si>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</si>
  <si>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</si>
  <si>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</si>
  <si>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</si>
  <si>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</si>
  <si>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</si>
  <si>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</si>
  <si>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</si>
  <si>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</si>
  <si>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</si>
  <si>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</si>
  <si>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</si>
  <si>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</si>
  <si>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</si>
  <si>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</si>
  <si>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</si>
  <si>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</si>
  <si>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</si>
  <si>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</si>
  <si>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</si>
  <si>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</si>
  <si>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</si>
  <si>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</si>
  <si>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</si>
  <si>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</si>
  <si>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</si>
  <si>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</si>
  <si>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</si>
  <si>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</si>
  <si>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</si>
  <si>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</si>
  <si>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</si>
  <si>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</si>
  <si>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</si>
  <si>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</si>
  <si>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</si>
  <si>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</si>
  <si>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</si>
  <si>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</si>
  <si>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</si>
  <si>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</si>
  <si>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</si>
  <si>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</si>
  <si>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</si>
  <si>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</si>
  <si>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</si>
  <si>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</si>
  <si>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</si>
  <si>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</si>
  <si>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</si>
  <si>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</si>
  <si>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</si>
  <si>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</si>
  <si>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</si>
  <si>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</si>
  <si>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</si>
  <si>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</si>
  <si>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</si>
  <si>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</si>
  <si>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</si>
  <si>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</si>
  <si>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</si>
  <si>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</si>
  <si>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</si>
  <si>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</si>
  <si>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</si>
  <si>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</si>
  <si>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</si>
  <si>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</si>
  <si>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</si>
  <si>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</si>
  <si>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</si>
  <si>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</si>
  <si>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</si>
  <si>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</si>
  <si>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</si>
  <si>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</si>
  <si>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</si>
  <si>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</si>
  <si>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</si>
  <si>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</si>
  <si>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</si>
  <si>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</si>
  <si>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</si>
  <si>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</si>
  <si>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</si>
  <si>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</si>
  <si>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</si>
  <si>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</si>
  <si>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</si>
  <si>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</si>
  <si>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</si>
  <si>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</si>
  <si>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</si>
  <si>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</si>
  <si>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</si>
  <si>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</si>
  <si>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</si>
  <si>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</si>
  <si>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</si>
  <si>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</si>
  <si>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</si>
  <si>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</si>
  <si>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</si>
  <si>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</si>
  <si>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</si>
  <si>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</si>
  <si>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</si>
  <si>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</si>
  <si>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</si>
  <si>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</si>
  <si>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</si>
  <si>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</si>
  <si>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</si>
  <si>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</si>
  <si>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</si>
  <si>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</si>
  <si>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</si>
  <si>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</si>
  <si>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</si>
  <si>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</si>
  <si>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</si>
  <si>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</si>
  <si>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</si>
  <si>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</si>
  <si>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</si>
  <si>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</si>
  <si>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</si>
  <si>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</si>
  <si>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</si>
  <si>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</si>
  <si>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</si>
  <si>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</si>
  <si>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</si>
  <si>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</si>
  <si>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</si>
  <si>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</si>
  <si>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</si>
  <si>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</si>
  <si>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</si>
  <si>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</si>
  <si>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</si>
  <si>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</si>
  <si>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</si>
  <si>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</si>
  <si>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</si>
  <si>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</si>
  <si>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</si>
  <si>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</si>
  <si>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</si>
  <si>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</si>
  <si>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</si>
  <si>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</si>
  <si>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</si>
  <si>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</si>
  <si>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</si>
  <si>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</si>
  <si>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</si>
  <si>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</si>
  <si>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</si>
  <si>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</si>
  <si>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</si>
  <si>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</si>
  <si>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</si>
  <si>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</si>
  <si>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</si>
  <si>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</si>
  <si>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</si>
  <si>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</si>
  <si>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</si>
  <si>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</si>
  <si>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</si>
  <si>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</si>
  <si>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</si>
  <si>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</si>
  <si>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</si>
  <si>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</si>
  <si>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</si>
  <si>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</si>
  <si>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</si>
  <si>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</si>
  <si>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</si>
  <si>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</si>
  <si>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</si>
  <si>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</si>
  <si>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</si>
  <si>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</si>
  <si>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</si>
  <si>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</si>
  <si>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</si>
  <si>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</si>
  <si>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</si>
  <si>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</si>
  <si>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</si>
  <si>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</si>
  <si>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</si>
  <si>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</si>
  <si>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</si>
  <si>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</si>
  <si>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</si>
  <si>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</si>
  <si>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</si>
  <si>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</si>
  <si>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</si>
  <si>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</si>
  <si>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</si>
  <si>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</si>
  <si>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</si>
  <si>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</si>
  <si>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</si>
  <si>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</si>
  <si>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</si>
  <si>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</si>
  <si>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</si>
  <si>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</si>
  <si>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</si>
  <si>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</si>
  <si>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</si>
  <si>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</si>
  <si>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</si>
  <si>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</si>
  <si>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</si>
  <si>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</si>
  <si>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</si>
  <si>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</si>
  <si>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</si>
  <si>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</si>
  <si>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</si>
  <si>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</si>
  <si>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</si>
  <si>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</si>
  <si>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</si>
  <si>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</si>
  <si>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</si>
  <si>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</si>
  <si>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</si>
  <si>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</si>
  <si>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</si>
  <si>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</si>
  <si>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</si>
  <si>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</si>
  <si>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</si>
  <si>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</si>
  <si>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</si>
  <si>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</si>
  <si>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</si>
  <si>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</si>
  <si>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</si>
  <si>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</si>
  <si>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</si>
  <si>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</si>
  <si>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</si>
  <si>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</si>
  <si>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</si>
  <si>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</si>
  <si>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</si>
  <si>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</si>
  <si>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</si>
  <si>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</si>
  <si>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</si>
  <si>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</si>
  <si>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</si>
  <si>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</si>
  <si>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</si>
  <si>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</si>
  <si>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</si>
  <si>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</si>
  <si>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</si>
  <si>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</si>
  <si>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</si>
  <si>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</si>
  <si>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</si>
  <si>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</si>
  <si>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</si>
  <si>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</si>
  <si>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</si>
  <si>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</si>
  <si>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</si>
  <si>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</si>
  <si>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</si>
  <si>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</si>
  <si>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</si>
  <si>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</si>
  <si>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</si>
  <si>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</si>
  <si>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</si>
  <si>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</si>
  <si>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</si>
  <si>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</si>
  <si>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</si>
  <si>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</si>
  <si>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</si>
  <si>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</si>
  <si>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</si>
  <si>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</si>
  <si>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</si>
  <si>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</si>
  <si>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</si>
  <si>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</si>
  <si>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</si>
  <si>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</si>
  <si>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</si>
  <si>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</si>
  <si>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</si>
  <si>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</si>
  <si>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</si>
  <si>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</si>
  <si>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</si>
  <si>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</si>
  <si>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</si>
  <si>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</si>
  <si>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</si>
  <si>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</si>
  <si>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</si>
  <si>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</si>
  <si>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</si>
  <si>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</si>
  <si>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</si>
  <si>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</si>
  <si>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</si>
  <si>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</si>
  <si>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</si>
  <si>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</si>
  <si>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</si>
  <si>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</si>
  <si>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</si>
  <si>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</si>
  <si>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</si>
  <si>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</si>
  <si>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</si>
  <si>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</si>
  <si>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</si>
  <si>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</si>
  <si>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</si>
  <si>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</si>
  <si>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</si>
  <si>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</si>
  <si>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</si>
  <si>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</si>
  <si>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</si>
  <si>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</si>
  <si>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</si>
  <si>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</si>
  <si>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</si>
  <si>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</si>
  <si>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</si>
  <si>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</si>
  <si>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</si>
  <si>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</si>
  <si>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</si>
  <si>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</si>
  <si>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</si>
  <si>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</si>
  <si>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</si>
  <si>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</si>
  <si>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</si>
  <si>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</si>
  <si>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</si>
  <si>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</si>
  <si>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</si>
  <si>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</si>
  <si>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</si>
  <si>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</si>
  <si>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</si>
  <si>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</si>
  <si>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</si>
  <si>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</si>
  <si>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</si>
  <si>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</si>
  <si>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</si>
  <si>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</si>
  <si>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</si>
  <si>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</si>
  <si>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</si>
  <si>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</si>
  <si>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</si>
  <si>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</si>
  <si>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</si>
  <si>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</si>
  <si>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</si>
  <si>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</si>
  <si>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</si>
  <si>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</si>
  <si>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</si>
  <si>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</si>
  <si>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</si>
  <si>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</si>
  <si>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</si>
  <si>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</si>
  <si>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</si>
  <si>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</si>
  <si>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</si>
  <si>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</si>
  <si>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</si>
  <si>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</si>
  <si>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</si>
  <si>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</si>
  <si>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</si>
  <si>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</si>
  <si>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</si>
  <si>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</si>
  <si>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</si>
  <si>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</si>
  <si>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</si>
  <si>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</si>
  <si>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</si>
  <si>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</si>
  <si>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</si>
  <si>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</si>
  <si>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</si>
  <si>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</si>
  <si>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</si>
  <si>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</si>
  <si>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</si>
  <si>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</si>
  <si>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</si>
  <si>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</si>
  <si>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</si>
  <si>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</si>
  <si>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</si>
  <si>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</si>
  <si>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</si>
  <si>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</si>
  <si>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</si>
  <si>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</si>
  <si>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</si>
  <si>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</si>
  <si>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</si>
  <si>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</si>
  <si>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</si>
  <si>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</si>
  <si>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</si>
  <si>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</si>
  <si>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</si>
  <si>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</si>
  <si>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</si>
  <si>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</si>
  <si>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</si>
  <si>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</si>
  <si>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</si>
  <si>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</si>
  <si>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</si>
  <si>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</si>
  <si>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</si>
  <si>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</si>
  <si>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</si>
  <si>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</si>
  <si>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</si>
  <si>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</si>
  <si>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</si>
  <si>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</si>
  <si>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</si>
  <si>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</si>
  <si>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</si>
  <si>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</si>
  <si>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</si>
  <si>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</si>
  <si>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</si>
  <si>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</si>
  <si>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</si>
  <si>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</si>
  <si>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</si>
  <si>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</si>
  <si>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</si>
  <si>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</si>
  <si>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</si>
  <si>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</si>
  <si>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</si>
  <si>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</si>
  <si>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</si>
  <si>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</si>
  <si>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</si>
  <si>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</si>
  <si>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</si>
  <si>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</si>
  <si>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</si>
  <si>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</si>
  <si>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</si>
  <si>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</si>
  <si>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</si>
  <si>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</si>
  <si>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</si>
  <si>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</si>
  <si>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</si>
  <si>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</si>
  <si>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</si>
  <si>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</si>
  <si>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</si>
  <si>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</si>
  <si>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</si>
  <si>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</si>
  <si>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</si>
  <si>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</si>
  <si>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</si>
  <si>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</si>
  <si>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</si>
  <si>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</si>
  <si>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</si>
  <si>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</si>
  <si>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</si>
  <si>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</si>
  <si>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</si>
  <si>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</si>
  <si>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</si>
  <si>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</si>
  <si>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</si>
  <si>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</si>
  <si>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</si>
  <si>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</si>
  <si>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</si>
  <si>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</si>
  <si>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</si>
  <si>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</si>
  <si>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</si>
  <si>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</si>
  <si>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</si>
  <si>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</si>
  <si>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</si>
  <si>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</si>
  <si>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</si>
  <si>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</si>
  <si>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</si>
  <si>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</si>
  <si>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</si>
  <si>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</si>
  <si>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</si>
  <si>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</si>
  <si>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</si>
  <si>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</si>
  <si>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</si>
  <si>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</si>
  <si>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</si>
  <si>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</si>
  <si>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</si>
  <si>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</si>
  <si>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</si>
  <si>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</si>
  <si>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</si>
  <si>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</si>
  <si>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</si>
  <si>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</si>
  <si>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</si>
  <si>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</si>
  <si>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</si>
  <si>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</si>
  <si>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</si>
  <si>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</si>
  <si>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</si>
  <si>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</si>
  <si>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</si>
  <si>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</si>
  <si>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</si>
  <si>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</si>
  <si>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</si>
  <si>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</si>
  <si>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</si>
  <si>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</si>
  <si>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</si>
  <si>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</si>
  <si>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</si>
  <si>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</si>
  <si>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</si>
  <si>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</si>
  <si>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</si>
  <si>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</si>
  <si>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</si>
  <si>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</si>
  <si>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</si>
  <si>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</si>
  <si>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</si>
  <si>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</si>
  <si>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</si>
  <si>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</si>
  <si>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</si>
  <si>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</si>
  <si>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</si>
  <si>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</si>
  <si>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</si>
  <si>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</si>
  <si>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</si>
  <si>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</si>
  <si>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</si>
  <si>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</si>
  <si>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</si>
  <si>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</si>
  <si>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</si>
  <si>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</si>
  <si>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</si>
  <si>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</si>
  <si>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</si>
  <si>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</si>
  <si>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</si>
  <si>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</si>
  <si>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</si>
  <si>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</si>
  <si>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</si>
  <si>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</si>
  <si>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</si>
  <si>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</si>
  <si>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</si>
  <si>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</si>
  <si>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</si>
  <si>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</si>
  <si>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</si>
  <si>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</si>
  <si>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</si>
  <si>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</si>
  <si>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</si>
  <si>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</si>
  <si>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</si>
  <si>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</si>
  <si>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</si>
  <si>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</si>
  <si>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</si>
  <si>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</si>
  <si>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</si>
  <si>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</si>
  <si>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</si>
  <si>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</si>
  <si>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</si>
  <si>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</si>
  <si>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</si>
  <si>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</si>
  <si>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</si>
  <si>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</si>
  <si>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</si>
  <si>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</si>
  <si>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</si>
  <si>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</si>
  <si>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</si>
  <si>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</si>
  <si>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</si>
  <si>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</si>
  <si>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</si>
  <si>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</si>
  <si>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</si>
  <si>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</si>
  <si>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</si>
  <si>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</si>
  <si>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</si>
  <si>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</si>
  <si>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</si>
  <si>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</si>
  <si>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</si>
  <si>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</si>
  <si>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</si>
  <si>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</si>
  <si>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</si>
  <si>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</si>
  <si>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</si>
  <si>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</si>
  <si>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</si>
  <si>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</si>
  <si>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</si>
  <si>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</si>
  <si>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</si>
  <si>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</si>
  <si>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</si>
  <si>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</si>
  <si>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</si>
  <si>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</si>
  <si>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</si>
  <si>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</si>
  <si>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</si>
  <si>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</si>
  <si>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</si>
  <si>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</si>
  <si>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</si>
  <si>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</si>
  <si>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</si>
  <si>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</si>
  <si>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</si>
  <si>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</si>
  <si>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</si>
  <si>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</si>
  <si>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</si>
  <si>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</si>
  <si>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</si>
  <si>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</si>
  <si>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</si>
  <si>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</si>
  <si>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</si>
  <si>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</si>
  <si>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</si>
  <si>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</si>
  <si>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</si>
  <si>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</si>
  <si>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</si>
  <si>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</si>
  <si>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</si>
  <si>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</si>
  <si>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</si>
  <si>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</si>
  <si>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</si>
  <si>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</si>
  <si>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</si>
  <si>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</si>
  <si>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</si>
  <si>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</si>
  <si>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</si>
  <si>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</si>
  <si>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</si>
  <si>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</si>
  <si>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</si>
  <si>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</si>
  <si>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</si>
  <si>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</si>
  <si>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</si>
  <si>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</si>
  <si>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</si>
  <si>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</si>
  <si>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</si>
  <si>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</si>
  <si>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</si>
  <si>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</si>
  <si>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</si>
  <si>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</si>
  <si>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</si>
  <si>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</si>
  <si>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</si>
  <si>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</si>
  <si>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</si>
  <si>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</si>
  <si>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</si>
  <si>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</si>
  <si>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</si>
  <si>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</si>
  <si>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</si>
  <si>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</si>
  <si>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</si>
  <si>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</si>
  <si>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</si>
  <si>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</si>
  <si>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</si>
  <si>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</si>
  <si>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</si>
  <si>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</si>
  <si>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</si>
  <si>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</si>
  <si>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</si>
  <si>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</si>
  <si>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</si>
  <si>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</si>
  <si>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</si>
  <si>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</si>
  <si>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</si>
  <si>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</si>
  <si>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</si>
  <si>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</si>
  <si>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</si>
  <si>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</si>
  <si>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</si>
  <si>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</si>
  <si>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</si>
  <si>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</si>
  <si>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</si>
  <si>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</si>
  <si>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</si>
  <si>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</si>
  <si>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</si>
  <si>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</si>
  <si>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</si>
  <si>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</si>
  <si>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</si>
  <si>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</si>
  <si>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</si>
  <si>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</si>
  <si>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</si>
  <si>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</si>
  <si>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</si>
  <si>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</si>
  <si>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</si>
  <si>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</si>
  <si>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</si>
  <si>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</si>
  <si>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</si>
  <si>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</si>
  <si>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</si>
  <si>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</si>
  <si>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</si>
  <si>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</si>
  <si>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</si>
  <si>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</si>
  <si>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</si>
  <si>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</si>
  <si>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</si>
  <si>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</si>
  <si>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</si>
  <si>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</si>
  <si>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</si>
  <si>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</si>
  <si>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</si>
  <si>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</si>
  <si>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</si>
  <si>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</si>
  <si>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</si>
  <si>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</si>
  <si>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</si>
  <si>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</si>
  <si>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</si>
  <si>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</si>
  <si>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</si>
  <si>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</si>
  <si>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</si>
  <si>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</si>
  <si>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</si>
  <si>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</si>
  <si>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</si>
  <si>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</si>
  <si>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</si>
  <si>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</si>
  <si>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</si>
  <si>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</si>
  <si>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</si>
  <si>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</si>
  <si>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</si>
  <si>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</si>
  <si>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</si>
  <si>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</si>
  <si>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</si>
  <si>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</si>
  <si>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</si>
  <si>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</si>
  <si>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</si>
  <si>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</si>
  <si>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</si>
  <si>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</si>
  <si>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</si>
  <si>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</si>
  <si>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</si>
  <si>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</si>
  <si>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</si>
  <si>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</si>
  <si>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</si>
  <si>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</si>
  <si>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</si>
  <si>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</si>
  <si>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</si>
  <si>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</si>
  <si>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</si>
  <si>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</si>
  <si>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</si>
  <si>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</si>
  <si>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</si>
  <si>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</si>
  <si>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</si>
  <si>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</si>
  <si>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</si>
  <si>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</si>
  <si>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</si>
  <si>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</si>
  <si>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</si>
  <si>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</si>
  <si>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</si>
  <si>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</si>
  <si>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</si>
  <si>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</si>
  <si>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</si>
  <si>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</si>
  <si>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</si>
  <si>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</si>
  <si>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</si>
  <si>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</si>
  <si>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</si>
  <si>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</si>
  <si>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</si>
  <si>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</si>
  <si>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</si>
  <si>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</si>
  <si>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</si>
  <si>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</si>
  <si>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</si>
  <si>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</si>
  <si>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</si>
  <si>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</si>
  <si>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</si>
  <si>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</si>
  <si>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</si>
  <si>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</si>
  <si>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</si>
  <si>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</si>
  <si>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</si>
  <si>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</si>
  <si>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</si>
  <si>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</si>
  <si>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</si>
  <si>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</si>
  <si>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</si>
  <si>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</si>
  <si>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</si>
  <si>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</si>
  <si>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</si>
  <si>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</si>
  <si>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</si>
  <si>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</si>
  <si>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</si>
  <si>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</si>
  <si>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</si>
  <si>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</si>
  <si>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</si>
  <si>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</si>
  <si>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</si>
  <si>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</si>
  <si>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</si>
  <si>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</si>
  <si>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</si>
  <si>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</si>
  <si>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</si>
  <si>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</si>
  <si>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</si>
  <si>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</si>
  <si>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</si>
  <si>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</si>
  <si>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</si>
  <si>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</si>
  <si>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</si>
  <si>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</si>
  <si>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</si>
  <si>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</si>
  <si>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</si>
  <si>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</si>
  <si>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</si>
  <si>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</si>
  <si>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</si>
  <si>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</si>
  <si>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</si>
  <si>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</si>
  <si>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</si>
  <si>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</si>
  <si>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</si>
  <si>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</si>
  <si>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</si>
  <si>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</si>
  <si>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</si>
  <si>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</si>
  <si>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</si>
  <si>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</si>
  <si>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</si>
  <si>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</si>
  <si>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</si>
  <si>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</si>
  <si>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</si>
  <si>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</si>
  <si>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</si>
  <si>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</si>
  <si>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</si>
  <si>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</si>
  <si>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</si>
  <si>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</si>
  <si>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</si>
  <si>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</si>
  <si>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</si>
  <si>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</si>
  <si>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</si>
  <si>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</si>
  <si>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</si>
  <si>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</si>
  <si>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</si>
  <si>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</si>
  <si>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</si>
  <si>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</si>
  <si>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</si>
  <si>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</si>
  <si>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</si>
  <si>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</si>
  <si>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</si>
  <si>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</si>
  <si>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</si>
  <si>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</si>
  <si>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</si>
  <si>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</si>
  <si>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</si>
  <si>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</si>
  <si>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</si>
  <si>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</si>
  <si>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</si>
  <si>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</si>
  <si>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</si>
  <si>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</si>
  <si>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</si>
  <si>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</si>
  <si>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</si>
  <si>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</si>
  <si>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</si>
  <si>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</si>
  <si>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</si>
  <si>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</si>
  <si>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</si>
  <si>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</si>
  <si>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</si>
  <si>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</si>
  <si>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</si>
  <si>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</si>
  <si>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</si>
  <si>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</si>
  <si>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</si>
  <si>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</si>
  <si>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</si>
  <si>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</si>
  <si>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</si>
  <si>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</si>
  <si>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</si>
  <si>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</si>
  <si>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</si>
  <si>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</si>
  <si>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</si>
  <si>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</si>
  <si>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</si>
  <si>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</si>
  <si>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</si>
  <si>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</si>
  <si>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</si>
  <si>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</si>
  <si>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</si>
  <si>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</si>
  <si>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</si>
  <si>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</si>
  <si>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</si>
  <si>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</si>
  <si>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</si>
  <si>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</si>
  <si>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</si>
  <si>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</si>
  <si>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</si>
  <si>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</si>
  <si>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</si>
  <si>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</si>
  <si>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</si>
  <si>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</si>
  <si>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</si>
  <si>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</si>
  <si>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</si>
  <si>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</si>
  <si>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</si>
  <si>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</si>
  <si>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</si>
  <si>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</si>
  <si>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</si>
  <si>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</si>
  <si>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</si>
  <si>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</si>
  <si>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</si>
  <si>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</si>
  <si>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</si>
  <si>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</si>
  <si>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</si>
  <si>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</si>
  <si>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</si>
  <si>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</si>
  <si>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</si>
  <si>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</si>
  <si>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</si>
  <si>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</si>
  <si>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</si>
  <si>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</si>
  <si>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</si>
  <si>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</si>
  <si>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</si>
  <si>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</si>
  <si>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</si>
  <si>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</si>
  <si>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</si>
  <si>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</si>
  <si>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</si>
  <si>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</si>
  <si>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</si>
  <si>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</si>
  <si>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</si>
  <si>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</si>
  <si>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</si>
  <si>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</si>
  <si>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</si>
  <si>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</si>
  <si>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</si>
  <si>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</si>
  <si>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</si>
  <si>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</si>
  <si>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</si>
  <si>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</si>
  <si>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</si>
  <si>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</si>
  <si>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</si>
  <si>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</si>
  <si>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</si>
  <si>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</si>
  <si>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</si>
  <si>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</si>
  <si>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</si>
  <si>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</si>
  <si>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</si>
  <si>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</si>
  <si>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</si>
  <si>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</si>
  <si>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</si>
  <si>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</si>
  <si>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</si>
  <si>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</si>
  <si>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</si>
  <si>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</si>
  <si>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</si>
  <si>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</si>
  <si>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</si>
  <si>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</si>
  <si>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</si>
  <si>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</si>
  <si>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</si>
  <si>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</si>
  <si>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</si>
  <si>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</si>
  <si>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</si>
  <si>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</si>
  <si>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</si>
  <si>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</si>
  <si>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</si>
  <si>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</si>
  <si>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</si>
  <si>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</si>
  <si>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</si>
  <si>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</si>
  <si>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</si>
  <si>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</si>
  <si>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</si>
  <si>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</si>
  <si>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</si>
  <si>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</si>
  <si>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</si>
  <si>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</si>
  <si>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</si>
  <si>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</si>
  <si>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</si>
  <si>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</si>
  <si>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</si>
  <si>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</si>
  <si>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</si>
  <si>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</si>
  <si>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</si>
  <si>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</si>
  <si>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</si>
  <si>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</si>
  <si>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</si>
  <si>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</si>
  <si>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</si>
  <si>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</si>
  <si>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</si>
  <si>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</si>
  <si>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</si>
  <si>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</si>
  <si>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</si>
  <si>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</si>
  <si>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</si>
  <si>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</si>
  <si>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</si>
  <si>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</si>
  <si>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</si>
  <si>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</si>
  <si>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</si>
  <si>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</si>
  <si>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</si>
  <si>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</si>
  <si>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</si>
  <si>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</si>
  <si>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</si>
  <si>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</si>
  <si>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</si>
  <si>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</si>
  <si>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</si>
  <si>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</si>
  <si>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</si>
  <si>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</si>
  <si>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</si>
  <si>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</si>
  <si>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</si>
  <si>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</si>
  <si>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</si>
  <si>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</si>
  <si>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</si>
  <si>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</si>
  <si>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</si>
  <si>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</si>
  <si>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</si>
  <si>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</si>
  <si>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</si>
  <si>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</si>
  <si>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</si>
  <si>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</si>
  <si>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</si>
  <si>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</si>
  <si>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</si>
  <si>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</si>
  <si>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</si>
  <si>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</si>
  <si>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</si>
  <si>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</si>
  <si>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</si>
  <si>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</si>
  <si>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</si>
  <si>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</si>
  <si>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</si>
  <si>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</si>
  <si>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</si>
  <si>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</si>
  <si>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</si>
  <si>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</si>
  <si>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</si>
  <si>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</si>
  <si>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</si>
  <si>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</si>
  <si>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</si>
  <si>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</si>
  <si>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</si>
  <si>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</si>
  <si>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</si>
  <si>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</si>
  <si>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</si>
  <si>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</si>
  <si>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</si>
  <si>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</si>
  <si>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</si>
  <si>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</si>
  <si>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</si>
  <si>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</si>
  <si>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</si>
  <si>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</si>
  <si>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</si>
  <si>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</si>
  <si>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</si>
  <si>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</si>
  <si>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</si>
  <si>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</si>
  <si>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</si>
  <si>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</si>
  <si>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</si>
  <si>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</si>
  <si>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</si>
  <si>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</si>
  <si>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</si>
  <si>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</si>
  <si>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</si>
  <si>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</si>
  <si>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</si>
  <si>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</si>
  <si>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</si>
  <si>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</si>
  <si>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</si>
  <si>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</si>
  <si>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</si>
  <si>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</si>
  <si>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</si>
  <si>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</si>
  <si>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</si>
  <si>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</si>
  <si>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</si>
  <si>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</si>
  <si>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</si>
  <si>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</si>
  <si>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</si>
  <si>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</si>
  <si>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</si>
  <si>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</si>
  <si>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</si>
  <si>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</si>
  <si>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</si>
  <si>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</si>
  <si>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</si>
  <si>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</si>
  <si>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</si>
  <si>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</si>
  <si>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</si>
  <si>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</si>
  <si>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</si>
  <si>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</si>
  <si>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</si>
  <si>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</si>
  <si>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</si>
  <si>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</si>
  <si>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</si>
  <si>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</si>
  <si>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</si>
  <si>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</si>
  <si>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</si>
  <si>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</si>
  <si>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</si>
  <si>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</si>
  <si>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</si>
  <si>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</si>
  <si>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</si>
  <si>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</si>
  <si>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</si>
  <si>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</si>
  <si>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</si>
  <si>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</si>
  <si>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</si>
  <si>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</si>
  <si>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</si>
  <si>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</si>
  <si>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</si>
  <si>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</si>
  <si>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</si>
  <si>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</si>
  <si>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</si>
  <si>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</si>
  <si>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</si>
  <si>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</si>
  <si>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</si>
  <si>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</si>
  <si>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</si>
  <si>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</si>
  <si>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</si>
  <si>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</si>
  <si>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</si>
  <si>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</si>
  <si>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</si>
  <si>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</si>
  <si>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</si>
  <si>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</si>
  <si>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</si>
  <si>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</si>
  <si>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</si>
  <si>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</si>
  <si>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</si>
  <si>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</si>
  <si>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</si>
  <si>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</si>
  <si>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</si>
  <si>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</si>
  <si>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</si>
  <si>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</si>
  <si>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</si>
  <si>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</si>
  <si>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</si>
  <si>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</si>
  <si>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</si>
  <si>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</si>
  <si>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</si>
  <si>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</si>
  <si>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</si>
  <si>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</si>
  <si>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</si>
  <si>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</si>
  <si>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</si>
  <si>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</si>
  <si>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</si>
  <si>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</si>
  <si>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</si>
  <si>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</si>
  <si>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</si>
  <si>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</si>
  <si>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</si>
  <si>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</si>
  <si>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</si>
  <si>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</si>
  <si>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</si>
  <si>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</si>
  <si>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</si>
  <si>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</si>
  <si>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</si>
  <si>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</si>
  <si>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</si>
  <si>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</si>
  <si>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</si>
  <si>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</si>
  <si>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</si>
  <si>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</si>
  <si>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</si>
  <si>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</si>
  <si>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</si>
  <si>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</si>
  <si>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</si>
  <si>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</si>
  <si>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</si>
  <si>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</si>
  <si>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</si>
  <si>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</si>
  <si>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</si>
  <si>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</si>
  <si>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</si>
  <si>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</si>
  <si>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</si>
  <si>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</si>
  <si>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</si>
  <si>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</si>
  <si>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</si>
  <si>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</si>
  <si>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</si>
  <si>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</si>
  <si>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</si>
  <si>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</si>
  <si>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</si>
  <si>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</si>
  <si>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</si>
  <si>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</si>
  <si>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</si>
  <si>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</si>
  <si>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</si>
  <si>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</si>
  <si>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</si>
  <si>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</si>
  <si>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</si>
  <si>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</si>
  <si>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</si>
  <si>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</si>
  <si>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</si>
  <si>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</si>
  <si>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</si>
  <si>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</si>
  <si>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</si>
  <si>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</si>
  <si>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</si>
  <si>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</si>
  <si>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</si>
  <si>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</si>
  <si>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</si>
  <si>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</si>
  <si>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</si>
  <si>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</si>
  <si>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</si>
  <si>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</si>
  <si>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</si>
  <si>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</si>
  <si>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</si>
  <si>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</si>
  <si>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</si>
  <si>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</si>
  <si>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</si>
  <si>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</si>
  <si>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</si>
  <si>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</si>
  <si>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</si>
  <si>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</si>
  <si>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</si>
  <si>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</si>
  <si>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</si>
  <si>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</si>
  <si>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</si>
  <si>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</si>
  <si>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</si>
  <si>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</si>
  <si>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</si>
  <si>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</si>
  <si>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</si>
  <si>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</si>
  <si>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</si>
  <si>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</si>
  <si>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</si>
  <si>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</si>
  <si>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</si>
  <si>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</si>
  <si>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</si>
  <si>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</si>
  <si>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</si>
  <si>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</si>
  <si>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</si>
  <si>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</si>
  <si>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</si>
  <si>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</si>
  <si>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</si>
  <si>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</si>
  <si>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</si>
  <si>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</si>
  <si>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</si>
  <si>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</si>
  <si>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</si>
  <si>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</si>
  <si>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</si>
  <si>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</si>
  <si>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</si>
  <si>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</si>
  <si>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</si>
  <si>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</si>
  <si>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</si>
  <si>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</si>
  <si>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</si>
  <si>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</si>
  <si>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</si>
  <si>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</si>
  <si>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</si>
  <si>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</si>
  <si>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</si>
  <si>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</si>
  <si>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</si>
  <si>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</si>
  <si>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</si>
  <si>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</si>
  <si>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</si>
  <si>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</si>
  <si>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</si>
  <si>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</si>
  <si>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</si>
  <si>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</si>
  <si>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</si>
  <si>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</si>
  <si>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</si>
  <si>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</si>
  <si>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</si>
  <si>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</si>
  <si>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</si>
  <si>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</si>
  <si>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</si>
  <si>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</si>
  <si>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</si>
  <si>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</si>
  <si>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</si>
  <si>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</si>
  <si>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</si>
  <si>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</si>
  <si>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</si>
  <si>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</si>
  <si>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</si>
  <si>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</si>
  <si>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</si>
  <si>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</si>
  <si>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</si>
  <si>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</si>
  <si>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</si>
  <si>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</si>
  <si>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</si>
  <si>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</si>
  <si>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</si>
  <si>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</si>
  <si>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</si>
  <si>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</si>
  <si>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</si>
  <si>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</si>
  <si>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</si>
  <si>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</si>
  <si>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</si>
  <si>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</si>
  <si>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</si>
  <si>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</si>
  <si>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</si>
  <si>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</si>
  <si>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</si>
  <si>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</si>
  <si>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</si>
  <si>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</si>
  <si>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</si>
  <si>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</si>
  <si>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</si>
  <si>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</si>
  <si>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</si>
  <si>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</si>
  <si>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</si>
  <si>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</si>
  <si>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</si>
  <si>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</si>
  <si>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</si>
  <si>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</si>
  <si>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</si>
  <si>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</si>
  <si>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</si>
  <si>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</si>
  <si>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</si>
  <si>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</si>
  <si>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</si>
  <si>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</si>
  <si>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</si>
  <si>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</si>
  <si>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</si>
  <si>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</si>
  <si>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</si>
  <si>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</si>
  <si>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</si>
  <si>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</si>
  <si>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</si>
  <si>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</si>
  <si>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</si>
  <si>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</si>
  <si>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</si>
  <si>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</si>
  <si>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</si>
  <si>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</si>
  <si>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</si>
  <si>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</si>
  <si>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</si>
  <si>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</si>
  <si>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</si>
  <si>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</si>
  <si>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</si>
  <si>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</si>
  <si>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</si>
  <si>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</si>
  <si>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</si>
  <si>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</si>
  <si>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</si>
  <si>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</si>
  <si>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</si>
  <si>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</si>
  <si>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</si>
  <si>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</si>
  <si>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</si>
  <si>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</si>
  <si>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</si>
  <si>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</si>
  <si>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</si>
  <si>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</si>
  <si>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</si>
  <si>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</si>
  <si>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</si>
  <si>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</si>
  <si>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</si>
  <si>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</si>
  <si>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</si>
  <si>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</si>
  <si>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</si>
  <si>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</si>
  <si>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</si>
  <si>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</si>
  <si>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</si>
  <si>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</si>
  <si>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</si>
  <si>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</si>
  <si>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</si>
  <si>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</si>
  <si>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</si>
  <si>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</si>
  <si>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</si>
  <si>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</si>
  <si>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</si>
  <si>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</si>
  <si>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</si>
  <si>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</si>
  <si>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</si>
  <si>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</si>
  <si>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</si>
  <si>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</si>
  <si>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</si>
  <si>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</si>
  <si>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</si>
  <si>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</si>
  <si>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</si>
  <si>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</si>
  <si>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</si>
  <si>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</si>
  <si>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</si>
  <si>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</si>
  <si>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</si>
  <si>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</si>
  <si>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</si>
  <si>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</si>
  <si>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</si>
  <si>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</si>
  <si>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</si>
  <si>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</si>
  <si>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</si>
  <si>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</si>
  <si>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</si>
  <si>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</si>
  <si>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</si>
  <si>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</si>
  <si>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</si>
  <si>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</si>
  <si>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</si>
  <si>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</si>
  <si>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</si>
  <si>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</si>
  <si>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</si>
  <si>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</si>
  <si>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</si>
  <si>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</si>
  <si>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</si>
  <si>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</si>
  <si>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</si>
  <si>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</si>
  <si>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</si>
  <si>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</si>
  <si>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</si>
  <si>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</si>
  <si>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</si>
  <si>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</si>
  <si>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</si>
  <si>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</si>
  <si>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</si>
  <si>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</si>
  <si>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</si>
  <si>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</si>
  <si>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</si>
  <si>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</si>
  <si>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</si>
  <si>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</si>
  <si>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</si>
  <si>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</si>
  <si>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</si>
  <si>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</si>
  <si>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</si>
  <si>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</si>
  <si>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</si>
  <si>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</si>
  <si>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</si>
  <si>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</si>
  <si>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</si>
  <si>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</si>
  <si>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</si>
  <si>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</si>
  <si>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</si>
  <si>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</si>
  <si>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</si>
  <si>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</si>
  <si>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</si>
  <si>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</si>
  <si>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</si>
  <si>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</si>
  <si>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</si>
  <si>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</si>
  <si>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</si>
  <si>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</si>
  <si>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</si>
  <si>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</si>
  <si>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</si>
  <si>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</si>
  <si>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</si>
  <si>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</si>
  <si>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</si>
  <si>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</si>
  <si>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</si>
  <si>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</si>
  <si>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</si>
  <si>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</si>
  <si>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</si>
  <si>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</si>
  <si>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</si>
  <si>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</si>
  <si>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</si>
  <si>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</si>
  <si>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</si>
  <si>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</si>
  <si>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</si>
  <si>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</si>
  <si>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</si>
  <si>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</si>
  <si>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</si>
  <si>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</si>
  <si>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</si>
  <si>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</si>
  <si>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</si>
  <si>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</si>
  <si>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</si>
  <si>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</si>
  <si>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</si>
  <si>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</si>
  <si>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</si>
  <si>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</si>
  <si>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</si>
  <si>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</si>
  <si>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</si>
  <si>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</si>
  <si>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</si>
  <si>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</si>
  <si>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</si>
  <si>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</si>
  <si>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</si>
  <si>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</si>
  <si>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</si>
  <si>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</si>
  <si>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</si>
  <si>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</si>
  <si>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</si>
  <si>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</si>
  <si>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</si>
  <si>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</si>
  <si>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</si>
  <si>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</si>
  <si>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</si>
  <si>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</si>
  <si>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</si>
  <si>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</si>
  <si>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</si>
  <si>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</si>
  <si>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</si>
  <si>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</si>
  <si>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</si>
  <si>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</si>
  <si>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</si>
  <si>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</si>
  <si>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</si>
  <si>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</si>
  <si>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</si>
  <si>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</si>
  <si>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</si>
  <si>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</si>
  <si>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</si>
  <si>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</si>
  <si>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</si>
  <si>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</si>
  <si>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</si>
  <si>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</si>
  <si>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</si>
  <si>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</si>
  <si>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</si>
  <si>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</si>
  <si>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</si>
  <si>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</si>
  <si>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</si>
  <si>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</si>
  <si>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</si>
  <si>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</si>
  <si>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</si>
  <si>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</si>
  <si>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</si>
  <si>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</si>
  <si>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</si>
  <si>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</si>
  <si>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</si>
  <si>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</si>
  <si>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</si>
  <si>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</si>
  <si>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</si>
  <si>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</si>
  <si>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</si>
  <si>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</si>
  <si>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</si>
  <si>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</si>
  <si>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</si>
  <si>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</si>
  <si>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</si>
  <si>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</si>
  <si>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</si>
  <si>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</si>
  <si>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</si>
  <si>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</si>
  <si>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</si>
  <si>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</si>
  <si>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</si>
  <si>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</si>
  <si>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</si>
  <si>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</si>
  <si>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</si>
  <si>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</si>
  <si>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</si>
  <si>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</si>
  <si>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</si>
  <si>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</si>
  <si>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</si>
  <si>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</si>
  <si>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</si>
  <si>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</si>
  <si>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</si>
  <si>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</si>
  <si>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</si>
  <si>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</si>
  <si>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</si>
  <si>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</si>
  <si>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</si>
  <si>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</si>
  <si>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</si>
  <si>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</si>
  <si>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</si>
  <si>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</si>
  <si>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</si>
  <si>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</si>
  <si>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</si>
  <si>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</si>
  <si>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</si>
  <si>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</si>
  <si>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</si>
  <si>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</si>
  <si>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</si>
  <si>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</si>
  <si>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</si>
  <si>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</si>
  <si>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</si>
  <si>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</si>
  <si>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</si>
  <si>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</si>
  <si>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</si>
  <si>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</si>
  <si>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</si>
  <si>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</si>
  <si>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</si>
  <si>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</si>
  <si>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</si>
  <si>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</si>
  <si>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</si>
  <si>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</si>
  <si>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</si>
  <si>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</si>
  <si>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</si>
  <si>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</si>
  <si>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</si>
  <si>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</si>
  <si>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</si>
  <si>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</si>
  <si>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</si>
  <si>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</si>
  <si>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</si>
  <si>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</si>
  <si>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</si>
  <si>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</si>
  <si>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</si>
  <si>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</si>
  <si>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</si>
  <si>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</si>
  <si>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</si>
  <si>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</si>
  <si>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</si>
  <si>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</si>
  <si>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</si>
  <si>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</si>
  <si>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</si>
  <si>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</si>
  <si>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</si>
  <si>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</si>
  <si>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</si>
  <si>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</si>
  <si>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</si>
  <si>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</si>
  <si>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</si>
  <si>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</si>
  <si>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</si>
  <si>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</si>
  <si>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</si>
  <si>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</si>
  <si>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</si>
  <si>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</si>
  <si>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</si>
  <si>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</si>
  <si>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</si>
  <si>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</si>
  <si>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</si>
  <si>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</si>
  <si>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</si>
  <si>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</si>
  <si>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</si>
  <si>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</si>
  <si>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</si>
  <si>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</si>
  <si>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</si>
  <si>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</si>
  <si>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</si>
  <si>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</si>
  <si>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</si>
  <si>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</si>
  <si>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</si>
  <si>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</si>
  <si>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</si>
  <si>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</si>
  <si>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</si>
  <si>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</si>
  <si>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</si>
  <si>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</si>
  <si>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</si>
  <si>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</si>
  <si>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</si>
  <si>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</si>
  <si>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</si>
  <si>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</si>
  <si>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</si>
  <si>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</si>
  <si>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</si>
  <si>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</si>
  <si>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</si>
  <si>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</si>
  <si>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</si>
  <si>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</si>
  <si>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</si>
  <si>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</si>
  <si>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</si>
  <si>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</si>
  <si>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</si>
  <si>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</si>
  <si>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</si>
  <si>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</si>
  <si>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</si>
  <si>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</si>
  <si>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</si>
  <si>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</si>
  <si>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</si>
  <si>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</si>
  <si>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</si>
  <si>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</si>
  <si>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</si>
  <si>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</si>
  <si>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</si>
  <si>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</si>
  <si>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</si>
  <si>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</si>
  <si>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</si>
  <si>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</si>
  <si>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</si>
  <si>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</si>
  <si>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</si>
  <si>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</si>
  <si>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</si>
  <si>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</si>
  <si>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</si>
  <si>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</si>
  <si>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</si>
  <si>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</si>
  <si>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</si>
  <si>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</si>
  <si>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</si>
  <si>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</si>
  <si>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</si>
  <si>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</si>
  <si>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</si>
  <si>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</si>
  <si>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</si>
  <si>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</si>
  <si>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</si>
  <si>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</si>
  <si>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</si>
  <si>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</si>
  <si>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</si>
  <si>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</si>
  <si>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</si>
  <si>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</si>
  <si>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</si>
  <si>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</si>
  <si>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</si>
  <si>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</si>
  <si>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</si>
  <si>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</si>
  <si>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</si>
  <si>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</si>
  <si>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</si>
  <si>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</si>
  <si>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</si>
  <si>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</si>
  <si>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</si>
  <si>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</si>
  <si>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</si>
  <si>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</si>
  <si>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</si>
  <si>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</si>
  <si>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</si>
  <si>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</si>
  <si>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</si>
  <si>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</si>
  <si>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</si>
  <si>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</si>
  <si>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</si>
  <si>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</si>
  <si>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</si>
  <si>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</si>
  <si>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</si>
  <si>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</si>
  <si>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</si>
  <si>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</si>
  <si>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</si>
  <si>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</si>
  <si>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</si>
  <si>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</si>
  <si>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</si>
  <si>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</si>
  <si>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</si>
  <si>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</si>
  <si>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</si>
  <si>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</si>
  <si>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</si>
  <si>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</si>
  <si>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</si>
  <si>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</si>
  <si>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</si>
  <si>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</si>
  <si>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</si>
  <si>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</si>
  <si>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</si>
  <si>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</si>
  <si>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</si>
  <si>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</si>
  <si>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</si>
  <si>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</si>
  <si>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</si>
  <si>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</si>
  <si>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</si>
  <si>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</si>
  <si>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</si>
  <si>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</si>
  <si>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</si>
  <si>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</si>
  <si>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</si>
  <si>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</si>
  <si>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</si>
  <si>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</si>
  <si>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</si>
  <si>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</si>
  <si>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</si>
  <si>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</si>
  <si>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</si>
  <si>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</si>
  <si>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</si>
  <si>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</si>
  <si>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</si>
  <si>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</si>
  <si>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</si>
  <si>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</si>
  <si>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</si>
  <si>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</si>
  <si>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</si>
  <si>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</si>
  <si>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</si>
  <si>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</si>
  <si>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</si>
  <si>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</si>
  <si>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</si>
  <si>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</si>
  <si>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</si>
  <si>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</si>
  <si>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</si>
  <si>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</si>
  <si>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</si>
  <si>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</si>
  <si>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</si>
  <si>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</si>
  <si>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</si>
  <si>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</si>
  <si>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</si>
  <si>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</si>
  <si>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</si>
  <si>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</si>
  <si>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</si>
  <si>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</si>
  <si>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</si>
  <si>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</si>
  <si>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</si>
  <si>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</si>
  <si>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</si>
  <si>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</si>
  <si>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</si>
  <si>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</si>
  <si>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</si>
  <si>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</si>
  <si>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</si>
  <si>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</si>
  <si>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</si>
  <si>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</si>
  <si>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</si>
  <si>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</si>
  <si>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</si>
  <si>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</si>
  <si>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</si>
  <si>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</si>
  <si>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</si>
  <si>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</si>
  <si>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</si>
  <si>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</si>
  <si>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</si>
  <si>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</si>
  <si>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</si>
  <si>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</si>
  <si>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</si>
  <si>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</si>
  <si>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</si>
  <si>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</si>
  <si>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</si>
  <si>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</si>
  <si>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</si>
  <si>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</si>
  <si>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</si>
  <si>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</si>
  <si>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</si>
  <si>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</si>
  <si>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</si>
  <si>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</si>
  <si>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</si>
  <si>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</si>
  <si>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</si>
  <si>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</si>
  <si>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</si>
  <si>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</si>
  <si>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</si>
  <si>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</si>
  <si>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</si>
  <si>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</si>
  <si>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</si>
  <si>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</si>
  <si>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</si>
  <si>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</si>
  <si>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</si>
  <si>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</si>
  <si>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</si>
  <si>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</si>
  <si>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</si>
  <si>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</si>
  <si>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</si>
  <si>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</si>
  <si>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</si>
  <si>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</si>
  <si>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</si>
  <si>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</si>
  <si>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</si>
  <si>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</si>
  <si>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</si>
  <si>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</si>
  <si>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</si>
  <si>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</si>
  <si>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</si>
  <si>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</si>
  <si>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</si>
  <si>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</si>
  <si>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</si>
  <si>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</si>
  <si>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</si>
  <si>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</si>
  <si>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</si>
  <si>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</si>
  <si>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</si>
  <si>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</si>
  <si>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</si>
  <si>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</si>
  <si>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</si>
  <si>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</si>
  <si>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</si>
  <si>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</si>
  <si>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</si>
  <si>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</si>
  <si>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</si>
  <si>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</si>
  <si>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</si>
  <si>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</si>
  <si>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</si>
  <si>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</si>
  <si>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</si>
  <si>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</si>
  <si>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</si>
  <si>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</si>
  <si>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</si>
  <si>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</si>
  <si>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</si>
  <si>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</si>
  <si>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</si>
  <si>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</si>
  <si>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</si>
  <si>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</si>
  <si>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</si>
  <si>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</si>
  <si>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</si>
  <si>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</si>
  <si>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</si>
  <si>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</si>
  <si>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</si>
  <si>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</si>
  <si>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</si>
  <si>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</si>
  <si>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</si>
  <si>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</si>
  <si>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</si>
  <si>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</si>
  <si>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</si>
  <si>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</si>
  <si>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</si>
  <si>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</si>
  <si>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</si>
  <si>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</si>
  <si>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</si>
  <si>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</si>
  <si>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</si>
  <si>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</si>
  <si>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</si>
  <si>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</si>
  <si>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</si>
  <si>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</si>
  <si>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</si>
  <si>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</si>
  <si>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</si>
  <si>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</si>
  <si>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</si>
  <si>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</si>
  <si>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</si>
  <si>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</si>
  <si>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</si>
  <si>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</si>
  <si>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</si>
  <si>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</si>
  <si>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</si>
  <si>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</si>
  <si>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</si>
  <si>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</si>
  <si>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</si>
  <si>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</si>
  <si>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</si>
  <si>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</si>
  <si>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</si>
  <si>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</si>
  <si>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</si>
  <si>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</si>
  <si>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</si>
  <si>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</si>
  <si>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</si>
  <si>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</si>
  <si>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</si>
  <si>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</si>
  <si>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</si>
  <si>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</si>
  <si>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</si>
  <si>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</si>
  <si>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</si>
  <si>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</si>
  <si>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</si>
  <si>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</si>
  <si>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</si>
  <si>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</si>
  <si>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</si>
  <si>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</si>
  <si>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</si>
  <si>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</si>
  <si>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</si>
  <si>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</si>
  <si>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</si>
  <si>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</si>
  <si>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</si>
  <si>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</si>
  <si>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</si>
  <si>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</si>
  <si>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</si>
  <si>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</si>
  <si>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</si>
  <si>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</si>
  <si>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</si>
  <si>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</si>
  <si>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</si>
  <si>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</si>
  <si>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</si>
  <si>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</si>
  <si>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</si>
  <si>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</si>
  <si>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</si>
  <si>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</si>
  <si>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</si>
  <si>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</si>
  <si>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</si>
  <si>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</si>
  <si>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</si>
  <si>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</si>
  <si>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</si>
  <si>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</si>
  <si>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</si>
  <si>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</si>
  <si>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</si>
  <si>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</si>
  <si>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</si>
  <si>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</si>
  <si>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</si>
  <si>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</si>
  <si>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</si>
  <si>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</si>
  <si>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</si>
  <si>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</si>
  <si>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</si>
  <si>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</si>
  <si>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</si>
  <si>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</si>
  <si>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</si>
  <si>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</si>
  <si>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</si>
  <si>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</si>
  <si>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</si>
  <si>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</si>
  <si>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</si>
  <si>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</si>
  <si>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</si>
  <si>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</si>
  <si>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</si>
  <si>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</si>
  <si>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</si>
  <si>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</si>
  <si>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</si>
  <si>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</si>
  <si>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</si>
  <si>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</si>
  <si>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</si>
  <si>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</si>
  <si>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</si>
  <si>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</si>
  <si>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</si>
  <si>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</si>
  <si>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</si>
  <si>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</si>
  <si>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</si>
  <si>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</si>
  <si>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</si>
  <si>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</si>
  <si>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</si>
  <si>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</si>
  <si>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</si>
  <si>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</si>
  <si>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</si>
  <si>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</si>
  <si>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</si>
  <si>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</si>
  <si>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</si>
  <si>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</si>
  <si>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</si>
  <si>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</si>
  <si>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</si>
  <si>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</si>
  <si>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</si>
  <si>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</si>
  <si>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</si>
  <si>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</si>
  <si>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</si>
  <si>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</si>
  <si>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</si>
  <si>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</si>
  <si>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</si>
  <si>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</si>
  <si>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</si>
  <si>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</si>
  <si>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</si>
  <si>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</si>
  <si>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</si>
  <si>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</si>
  <si>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</si>
  <si>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</si>
  <si>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</si>
  <si>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</si>
  <si>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</si>
  <si>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</si>
  <si>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</si>
  <si>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</si>
  <si>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</si>
  <si>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</si>
  <si>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</si>
  <si>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</si>
  <si>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</si>
  <si>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</si>
  <si>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</si>
  <si>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</si>
  <si>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</si>
  <si>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</si>
  <si>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</si>
  <si>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</si>
  <si>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</si>
  <si>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</si>
  <si>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</si>
  <si>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</si>
  <si>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</si>
  <si>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</si>
  <si>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</si>
  <si>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</si>
  <si>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</si>
  <si>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</si>
  <si>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</si>
  <si>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</si>
  <si>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</si>
  <si>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</si>
  <si>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</si>
  <si>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</si>
  <si>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</si>
  <si>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</si>
  <si>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</si>
  <si>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</si>
  <si>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</si>
  <si>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</si>
  <si>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</si>
  <si>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</si>
  <si>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</si>
  <si>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</si>
  <si>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</si>
  <si>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</si>
  <si>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</si>
  <si>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</si>
  <si>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</si>
  <si>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</si>
  <si>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</si>
  <si>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</si>
  <si>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</si>
  <si>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</si>
  <si>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</si>
  <si>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</si>
  <si>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</si>
  <si>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</si>
  <si>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</si>
  <si>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</si>
  <si>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</si>
  <si>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</si>
  <si>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</si>
  <si>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</si>
  <si>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</si>
  <si>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</si>
  <si>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</si>
  <si>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</si>
  <si>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</si>
  <si>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</si>
  <si>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</si>
  <si>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</si>
  <si>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</si>
  <si>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</si>
  <si>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</si>
  <si>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</si>
  <si>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</si>
  <si>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</si>
  <si>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</si>
  <si>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</si>
  <si>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</si>
  <si>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</si>
  <si>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</si>
  <si>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</si>
  <si>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</si>
  <si>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</si>
  <si>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</si>
  <si>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</si>
  <si>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</si>
  <si>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</si>
  <si>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</si>
  <si>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</si>
  <si>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</si>
  <si>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</si>
  <si>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</si>
  <si>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</si>
  <si>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</si>
  <si>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</si>
  <si>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</si>
  <si>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</si>
  <si>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</si>
  <si>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</si>
  <si>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</si>
  <si>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</si>
  <si>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</si>
  <si>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</si>
  <si>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</si>
  <si>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</si>
  <si>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</si>
  <si>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</si>
  <si>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</si>
  <si>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</si>
  <si>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</si>
  <si>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</si>
  <si>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</si>
  <si>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</si>
  <si>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</si>
  <si>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</si>
  <si>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</si>
  <si>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</si>
  <si>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</si>
  <si>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</si>
  <si>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</si>
  <si>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</si>
  <si>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</si>
  <si>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</si>
  <si>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</si>
  <si>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</si>
  <si>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</si>
  <si>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</si>
  <si>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</si>
  <si>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</si>
  <si>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</si>
  <si>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</si>
  <si>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</si>
  <si>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</si>
  <si>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</si>
  <si>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</si>
  <si>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</si>
  <si>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</si>
  <si>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</si>
  <si>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</si>
  <si>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</si>
  <si>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</si>
  <si>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</si>
  <si>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</si>
  <si>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</si>
  <si>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</si>
  <si>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</si>
  <si>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</si>
  <si>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</si>
  <si>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</si>
  <si>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</si>
  <si>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</si>
  <si>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</si>
  <si>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</si>
  <si>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</si>
  <si>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</si>
  <si>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</si>
  <si>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</si>
  <si>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</si>
  <si>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</si>
  <si>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</si>
  <si>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</si>
  <si>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</si>
  <si>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</si>
  <si>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</si>
  <si>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</si>
  <si>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</si>
  <si>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</si>
  <si>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</si>
  <si>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</si>
  <si>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</si>
  <si>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</si>
  <si>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</si>
  <si>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</si>
  <si>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</si>
  <si>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</si>
  <si>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</si>
  <si>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</si>
  <si>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</si>
  <si>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</si>
  <si>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</si>
  <si>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</si>
  <si>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</si>
  <si>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</si>
  <si>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</si>
  <si>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</si>
  <si>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</si>
  <si>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</si>
  <si>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</si>
  <si>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</si>
  <si>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</si>
  <si>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</si>
  <si>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</si>
  <si>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</si>
  <si>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</si>
  <si>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</si>
  <si>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</si>
  <si>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</si>
  <si>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</si>
  <si>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</si>
  <si>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</si>
  <si>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</si>
  <si>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</si>
  <si>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</si>
  <si>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</si>
  <si>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</si>
  <si>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</si>
  <si>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</si>
  <si>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</si>
  <si>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</si>
  <si>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</si>
  <si>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</si>
  <si>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</si>
  <si>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</si>
  <si>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</si>
  <si>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</si>
  <si>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</si>
  <si>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</si>
  <si>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</si>
  <si>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</si>
  <si>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</si>
  <si>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</si>
  <si>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</si>
  <si>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</si>
  <si>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</si>
  <si>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</si>
  <si>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</si>
  <si>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</si>
  <si>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</si>
  <si>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</si>
  <si>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</si>
  <si>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</si>
  <si>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</si>
  <si>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</si>
  <si>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</si>
  <si>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</si>
  <si>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</si>
  <si>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</si>
  <si>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</si>
  <si>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</si>
  <si>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</si>
  <si>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</si>
  <si>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</si>
  <si>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</si>
  <si>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</si>
  <si>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</si>
  <si>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</si>
  <si>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</si>
  <si>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</si>
  <si>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</si>
  <si>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</si>
  <si>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</si>
  <si>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</si>
  <si>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</si>
  <si>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</si>
  <si>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</si>
  <si>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</si>
  <si>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</si>
  <si>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</si>
  <si>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</si>
  <si>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</si>
  <si>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</si>
  <si>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</si>
  <si>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</si>
  <si>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</si>
  <si>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</si>
  <si>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</si>
  <si>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</si>
  <si>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</si>
  <si>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</si>
  <si>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</si>
  <si>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</si>
  <si>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</si>
  <si>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</si>
  <si>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</si>
  <si>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</si>
  <si>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</si>
  <si>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</si>
  <si>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</si>
  <si>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</si>
  <si>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</si>
  <si>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</si>
  <si>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</si>
  <si>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</si>
  <si>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</si>
  <si>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</si>
  <si>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</si>
  <si>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</si>
  <si>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</si>
  <si>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</si>
  <si>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</si>
  <si>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</si>
  <si>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</si>
  <si>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</si>
  <si>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</si>
  <si>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</si>
  <si>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</si>
  <si>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</si>
  <si>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</si>
  <si>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</si>
  <si>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</si>
  <si>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</si>
  <si>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</si>
  <si>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</si>
  <si>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</si>
  <si>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</si>
  <si>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</si>
  <si>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</si>
  <si>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</si>
  <si>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</si>
  <si>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</si>
  <si>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</si>
  <si>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</si>
  <si>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</si>
  <si>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</si>
  <si>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</si>
  <si>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</si>
  <si>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</si>
  <si>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</si>
  <si>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</si>
  <si>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</si>
  <si>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</si>
  <si>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</si>
  <si>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</si>
  <si>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</si>
  <si>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</si>
  <si>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</si>
  <si>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</si>
  <si>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</si>
  <si>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</si>
  <si>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</si>
  <si>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</si>
  <si>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</si>
  <si>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</si>
  <si>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</si>
  <si>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</si>
  <si>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</si>
  <si>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</si>
  <si>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</si>
  <si>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</si>
  <si>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</si>
  <si>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</si>
  <si>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</si>
  <si>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</si>
  <si>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</si>
  <si>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</si>
  <si>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</si>
  <si>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</si>
  <si>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</si>
  <si>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</si>
  <si>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</si>
  <si>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</si>
  <si>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</si>
  <si>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</si>
  <si>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</si>
  <si>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</si>
  <si>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</si>
  <si>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</si>
  <si>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</si>
  <si>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</si>
  <si>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</si>
  <si>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</si>
  <si>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</si>
  <si>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</si>
  <si>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</si>
  <si>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</si>
  <si>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</si>
  <si>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</si>
  <si>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</si>
  <si>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</si>
  <si>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</si>
  <si>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</si>
  <si>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</si>
  <si>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</si>
  <si>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</si>
  <si>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</si>
  <si>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</si>
  <si>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</si>
  <si>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</si>
  <si>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</si>
  <si>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</si>
  <si>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</si>
  <si>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</si>
  <si>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</si>
  <si>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</si>
  <si>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</si>
  <si>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</si>
  <si>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</si>
  <si>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</si>
  <si>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</si>
  <si>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</si>
  <si>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</si>
  <si>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</si>
  <si>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</si>
  <si>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</si>
  <si>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</si>
  <si>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</si>
  <si>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</si>
  <si>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</si>
  <si>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</si>
  <si>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</si>
  <si>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</si>
  <si>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</si>
  <si>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</si>
  <si>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</si>
  <si>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</si>
  <si>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</si>
  <si>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</si>
  <si>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</si>
  <si>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</si>
  <si>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</si>
  <si>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</si>
  <si>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</si>
  <si>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</si>
  <si>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</si>
  <si>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</si>
  <si>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</si>
  <si>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</si>
  <si>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</si>
  <si>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</si>
  <si>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</si>
  <si>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</si>
  <si>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</si>
  <si>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</si>
  <si>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</si>
  <si>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</si>
  <si>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</si>
  <si>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</si>
  <si>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</si>
  <si>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</si>
  <si>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</si>
  <si>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</si>
  <si>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</si>
  <si>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</si>
  <si>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</si>
  <si>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</si>
  <si>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</si>
  <si>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</si>
  <si>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</si>
  <si>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</si>
  <si>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</si>
  <si>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</si>
  <si>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</si>
  <si>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</si>
  <si>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</si>
  <si>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</si>
  <si>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</si>
  <si>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</si>
  <si>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</si>
  <si>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</si>
  <si>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</si>
  <si>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</si>
  <si>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</si>
  <si>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</si>
  <si>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</si>
  <si>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</si>
  <si>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</si>
  <si>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</si>
  <si>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</si>
  <si>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</si>
  <si>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</si>
  <si>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</si>
  <si>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</si>
  <si>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</si>
  <si>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</si>
  <si>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</si>
  <si>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</si>
  <si>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</si>
  <si>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</si>
  <si>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</si>
  <si>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</si>
  <si>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</si>
  <si>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</si>
  <si>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</si>
  <si>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</si>
  <si>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</si>
  <si>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</si>
  <si>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</si>
  <si>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</si>
  <si>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</si>
  <si>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</si>
  <si>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</si>
  <si>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</si>
  <si>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</si>
  <si>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</si>
  <si>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</si>
  <si>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</si>
  <si>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</si>
  <si>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</si>
  <si>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</si>
  <si>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</si>
  <si>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</si>
  <si>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</si>
  <si>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</si>
  <si>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</si>
  <si>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</si>
  <si>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</si>
  <si>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</si>
  <si>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</si>
  <si>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</si>
  <si>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</si>
  <si>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</si>
  <si>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</si>
  <si>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</si>
  <si>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</si>
  <si>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</si>
  <si>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</si>
  <si>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</si>
  <si>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</si>
  <si>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</si>
  <si>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</si>
  <si>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</si>
  <si>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</si>
  <si>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</si>
  <si>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</si>
  <si>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</si>
  <si>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</si>
  <si>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</si>
  <si>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</si>
  <si>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</si>
  <si>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</si>
  <si>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</si>
  <si>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</si>
  <si>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</si>
  <si>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</si>
  <si>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</si>
  <si>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</si>
  <si>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</si>
  <si>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</si>
  <si>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</si>
  <si>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</si>
  <si>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</si>
  <si>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</si>
  <si>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</si>
  <si>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</si>
  <si>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</si>
  <si>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</si>
  <si>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</si>
  <si>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</si>
  <si>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</si>
  <si>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</si>
  <si>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</si>
  <si>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</si>
  <si>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</si>
  <si>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</si>
  <si>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</si>
  <si>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</si>
  <si>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</si>
  <si>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</si>
  <si>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</si>
  <si>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</si>
  <si>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</si>
  <si>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</si>
  <si>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</si>
  <si>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</si>
  <si>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</si>
  <si>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</si>
  <si>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</si>
  <si>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</si>
  <si>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</si>
  <si>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</si>
  <si>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</si>
  <si>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</si>
  <si>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</si>
  <si>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</si>
  <si>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</si>
  <si>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</si>
  <si>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</si>
  <si>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</si>
  <si>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</si>
  <si>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</si>
  <si>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</si>
  <si>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</si>
  <si>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</si>
  <si>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</si>
  <si>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</si>
  <si>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</si>
  <si>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</si>
  <si>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</si>
  <si>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</si>
  <si>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</si>
  <si>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</si>
  <si>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</si>
  <si>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</si>
  <si>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</si>
  <si>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</si>
  <si>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</si>
  <si>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</si>
  <si>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</si>
  <si>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</si>
  <si>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</si>
  <si>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</si>
  <si>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</si>
  <si>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</si>
  <si>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</si>
  <si>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</si>
  <si>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</si>
  <si>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</si>
  <si>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</si>
  <si>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</si>
  <si>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</si>
  <si>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</si>
  <si>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</si>
  <si>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</si>
  <si>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</si>
  <si>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</si>
  <si>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</si>
  <si>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</si>
  <si>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</si>
  <si>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</si>
  <si>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</si>
  <si>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</si>
  <si>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</si>
  <si>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</si>
  <si>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</si>
  <si>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</si>
  <si>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</si>
  <si>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</si>
  <si>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</si>
  <si>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</si>
  <si>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</si>
  <si>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</si>
  <si>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</si>
  <si>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</si>
  <si>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</si>
  <si>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</si>
  <si>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</si>
  <si>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</si>
  <si>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</si>
  <si>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</si>
  <si>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</si>
  <si>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</si>
  <si>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</si>
  <si>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</si>
  <si>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</si>
  <si>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</si>
  <si>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</si>
  <si>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</si>
  <si>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</si>
  <si>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</si>
  <si>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</si>
  <si>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</si>
  <si>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</si>
  <si>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</si>
  <si>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</si>
  <si>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</si>
  <si>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</si>
  <si>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</si>
  <si>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</si>
  <si>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</si>
  <si>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</si>
  <si>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</si>
  <si>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</si>
  <si>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</si>
  <si>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</si>
  <si>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</si>
  <si>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</si>
  <si>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</si>
  <si>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</si>
  <si>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</si>
  <si>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</si>
  <si>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</si>
  <si>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</si>
  <si>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</si>
  <si>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</si>
  <si>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</si>
  <si>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</si>
  <si>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</si>
  <si>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</si>
  <si>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</si>
  <si>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</si>
  <si>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</si>
  <si>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</si>
  <si>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</si>
  <si>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</si>
  <si>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</si>
  <si>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</si>
  <si>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</si>
  <si>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</si>
  <si>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</si>
  <si>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</si>
  <si>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</si>
  <si>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</si>
  <si>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</si>
  <si>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</si>
  <si>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</si>
  <si>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</si>
  <si>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</si>
  <si>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</si>
  <si>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</si>
  <si>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</si>
  <si>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</si>
  <si>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</si>
  <si>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</si>
  <si>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</si>
  <si>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</si>
  <si>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</si>
  <si>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</si>
  <si>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</si>
  <si>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</si>
  <si>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</si>
  <si>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</si>
  <si>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</si>
  <si>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</si>
  <si>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</si>
  <si>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</si>
  <si>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</si>
  <si>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</si>
  <si>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</si>
  <si>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</si>
  <si>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</si>
  <si>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</si>
  <si>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</si>
  <si>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</si>
  <si>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</si>
  <si>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</si>
  <si>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</si>
  <si>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</si>
  <si>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</si>
  <si>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</si>
  <si>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</si>
  <si>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</si>
  <si>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</si>
  <si>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</si>
  <si>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</si>
  <si>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</si>
  <si>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</si>
  <si>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</si>
  <si>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</si>
  <si>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</si>
  <si>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</si>
  <si>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</si>
  <si>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</si>
  <si>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</si>
  <si>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</si>
  <si>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</si>
  <si>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</si>
  <si>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</si>
  <si>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</si>
  <si>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</si>
  <si>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</si>
  <si>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</si>
  <si>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</si>
  <si>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</si>
  <si>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</si>
  <si>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</si>
  <si>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</si>
  <si>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</si>
  <si>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</si>
  <si>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</si>
  <si>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</si>
  <si>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</si>
  <si>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</si>
  <si>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</si>
  <si>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</si>
  <si>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</si>
  <si>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</si>
  <si>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</si>
  <si>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</si>
  <si>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</si>
  <si>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</si>
  <si>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</si>
  <si>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</si>
  <si>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</si>
  <si>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</si>
  <si>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</si>
  <si>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</si>
  <si>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</si>
  <si>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</si>
  <si>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</si>
  <si>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</si>
  <si>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</si>
  <si>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</si>
  <si>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</si>
  <si>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</si>
  <si>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</si>
  <si>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</si>
  <si>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</si>
  <si>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</si>
  <si>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</si>
  <si>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</si>
  <si>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</si>
  <si>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</si>
  <si>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</si>
  <si>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</si>
  <si>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</si>
  <si>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</si>
  <si>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</si>
  <si>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</si>
  <si>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</si>
  <si>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</si>
  <si>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</si>
  <si>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</si>
  <si>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</si>
  <si>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</si>
  <si>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</si>
  <si>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</si>
  <si>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</si>
  <si>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</si>
  <si>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</si>
  <si>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</si>
  <si>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</si>
  <si>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</si>
  <si>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</si>
  <si>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</si>
  <si>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</si>
  <si>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</si>
  <si>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</si>
  <si>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</si>
  <si>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</si>
  <si>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</si>
  <si>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</si>
  <si>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</si>
  <si>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</si>
  <si>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</si>
  <si>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</si>
  <si>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</si>
  <si>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</si>
  <si>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</si>
  <si>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</si>
  <si>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</si>
  <si>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</si>
  <si>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</si>
  <si>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</si>
  <si>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</si>
  <si>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</si>
  <si>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</si>
  <si>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</si>
  <si>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</si>
  <si>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</si>
  <si>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</si>
  <si>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</si>
  <si>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</si>
  <si>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</si>
  <si>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</si>
  <si>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</si>
  <si>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</si>
  <si>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</si>
  <si>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</si>
  <si>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</si>
  <si>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</si>
  <si>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</si>
  <si>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</si>
  <si>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</si>
  <si>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</si>
  <si>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</si>
  <si>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</si>
  <si>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</si>
  <si>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</si>
  <si>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</si>
  <si>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</si>
  <si>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</si>
  <si>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</si>
  <si>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</si>
  <si>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</si>
  <si>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</si>
  <si>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</si>
  <si>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</si>
  <si>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</si>
  <si>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</si>
  <si>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</si>
  <si>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</si>
  <si>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</si>
  <si>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</si>
  <si>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</si>
  <si>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</si>
  <si>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</si>
  <si>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</si>
  <si>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</si>
  <si>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</si>
  <si>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</si>
  <si>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</si>
  <si>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</si>
  <si>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</si>
  <si>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</si>
  <si>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</si>
  <si>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</si>
  <si>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</si>
  <si>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</si>
  <si>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</si>
  <si>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</si>
  <si>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</si>
  <si>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</si>
  <si>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</si>
  <si>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</si>
  <si>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</si>
  <si>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</si>
  <si>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</si>
  <si>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</si>
  <si>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</si>
  <si>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</si>
  <si>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</si>
  <si>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</si>
  <si>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</si>
  <si>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</si>
  <si>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</si>
  <si>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</si>
  <si>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</si>
  <si>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</si>
  <si>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</si>
  <si>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</si>
  <si>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</si>
  <si>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</si>
  <si>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</si>
  <si>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</si>
  <si>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</si>
  <si>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</si>
  <si>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</si>
  <si>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</si>
  <si>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</si>
  <si>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</si>
  <si>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</si>
  <si>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</si>
  <si>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</si>
  <si>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</si>
  <si>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</si>
  <si>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</si>
  <si>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</si>
  <si>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</si>
  <si>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</si>
  <si>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</si>
  <si>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</si>
  <si>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</si>
  <si>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</si>
  <si>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</si>
  <si>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</si>
  <si>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</si>
  <si>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</si>
  <si>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</si>
  <si>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</si>
  <si>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</si>
  <si>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</si>
  <si>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</si>
  <si>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</si>
  <si>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</si>
  <si>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</si>
  <si>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</si>
  <si>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</si>
  <si>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</si>
  <si>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</si>
  <si>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</si>
  <si>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</si>
  <si>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</si>
  <si>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</si>
  <si>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</si>
  <si>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</si>
  <si>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</si>
  <si>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</si>
  <si>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</si>
  <si>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</si>
  <si>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</si>
  <si>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</si>
  <si>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</si>
  <si>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</si>
  <si>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</si>
  <si>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</si>
  <si>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</si>
  <si>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</si>
  <si>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</si>
  <si>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</si>
  <si>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</si>
  <si>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</si>
  <si>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</si>
  <si>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</si>
  <si>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</si>
  <si>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</si>
  <si>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</si>
  <si>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</si>
  <si>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</si>
  <si>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</si>
  <si>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</si>
  <si>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</si>
  <si>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</si>
  <si>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</si>
  <si>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</si>
  <si>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</si>
  <si>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</si>
  <si>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</si>
  <si>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</si>
  <si>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</si>
  <si>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</si>
  <si>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</si>
  <si>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</si>
  <si>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</si>
  <si>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</si>
  <si>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</si>
  <si>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</si>
  <si>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</si>
  <si>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</si>
  <si>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</si>
  <si>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</si>
  <si>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</si>
  <si>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</si>
  <si>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</si>
  <si>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</si>
  <si>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</si>
  <si>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</si>
  <si>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</si>
  <si>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</si>
  <si>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</si>
  <si>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</si>
  <si>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</si>
  <si>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</si>
  <si>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</si>
  <si>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</si>
  <si>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</si>
  <si>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</si>
  <si>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</si>
  <si>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</si>
  <si>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</si>
  <si>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</si>
  <si>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</si>
  <si>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</si>
  <si>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</si>
  <si>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</si>
  <si>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</si>
  <si>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</si>
  <si>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</si>
  <si>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</si>
  <si>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</si>
  <si>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</si>
  <si>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</si>
  <si>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</si>
  <si>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</si>
  <si>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</si>
  <si>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</si>
  <si>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</si>
  <si>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</si>
  <si>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</si>
  <si>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</si>
  <si>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</si>
  <si>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</si>
  <si>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</si>
  <si>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</si>
  <si>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</si>
  <si>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</si>
  <si>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</si>
  <si>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</si>
  <si>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</si>
  <si>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</si>
  <si>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</si>
  <si>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</si>
  <si>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</si>
  <si>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</si>
  <si>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</si>
  <si>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</si>
  <si>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</si>
  <si>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</si>
  <si>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</si>
  <si>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</si>
  <si>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</si>
  <si>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</si>
  <si>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</si>
  <si>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</si>
  <si>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</si>
  <si>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</si>
  <si>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</si>
  <si>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</si>
  <si>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</si>
  <si>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</si>
  <si>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</si>
  <si>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</si>
  <si>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</si>
  <si>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</si>
  <si>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</si>
  <si>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</si>
  <si>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</si>
  <si>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</si>
  <si>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</si>
  <si>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</si>
  <si>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</si>
  <si>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</si>
  <si>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</si>
  <si>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</si>
  <si>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</si>
  <si>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</si>
  <si>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</si>
  <si>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</si>
  <si>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</si>
  <si>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</si>
  <si>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</si>
  <si>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</si>
  <si>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</si>
  <si>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</si>
  <si>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</si>
  <si>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</si>
  <si>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</si>
  <si>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</si>
  <si>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</si>
  <si>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</si>
  <si>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</si>
  <si>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</si>
  <si>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</si>
  <si>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</si>
  <si>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</si>
  <si>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</si>
  <si>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</si>
  <si>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</si>
  <si>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</si>
  <si>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</si>
  <si>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</si>
  <si>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</si>
  <si>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</si>
  <si>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</si>
  <si>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</si>
  <si>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</si>
  <si>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</si>
  <si>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</si>
  <si>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</si>
  <si>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</si>
  <si>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</si>
  <si>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</si>
  <si>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</si>
  <si>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</si>
  <si>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</si>
  <si>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</si>
  <si>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</si>
  <si>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</si>
  <si>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</si>
  <si>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</si>
  <si>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</si>
  <si>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</si>
  <si>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</si>
  <si>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</si>
  <si>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</si>
  <si>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</si>
  <si>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</si>
  <si>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</si>
  <si>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</si>
  <si>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</si>
  <si>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</si>
  <si>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</si>
  <si>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</si>
  <si>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</si>
  <si>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</si>
  <si>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</si>
  <si>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</si>
  <si>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</si>
  <si>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</si>
  <si>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</si>
  <si>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</si>
  <si>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</si>
  <si>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</si>
  <si>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</si>
  <si>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</si>
  <si>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</si>
  <si>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</si>
  <si>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</si>
  <si>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</si>
  <si>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</si>
  <si>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</si>
  <si>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</si>
  <si>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</si>
  <si>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</si>
  <si>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</si>
  <si>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</si>
  <si>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</si>
  <si>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</si>
  <si>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</si>
  <si>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</si>
  <si>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</si>
  <si>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</si>
  <si>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</si>
  <si>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</si>
  <si>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</si>
  <si>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</si>
  <si>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</si>
  <si>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</si>
  <si>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</si>
  <si>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</si>
  <si>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</si>
  <si>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</si>
  <si>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</si>
  <si>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</si>
  <si>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</si>
  <si>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</si>
  <si>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</si>
  <si>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</si>
  <si>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</si>
  <si>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</si>
  <si>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</si>
  <si>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</si>
  <si>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</si>
  <si>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</si>
  <si>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</si>
  <si>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</si>
  <si>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</si>
  <si>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</si>
  <si>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</si>
  <si>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</si>
  <si>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</si>
  <si>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</si>
  <si>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</si>
  <si>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</si>
  <si>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</si>
  <si>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</si>
  <si>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</si>
  <si>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</si>
  <si>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</si>
  <si>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</si>
  <si>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</si>
  <si>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</si>
  <si>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</si>
  <si>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</si>
  <si>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</si>
  <si>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</si>
  <si>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</si>
  <si>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</si>
  <si>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</si>
  <si>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</si>
  <si>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</si>
  <si>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</si>
  <si>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</si>
  <si>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</si>
  <si>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</si>
  <si>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</si>
  <si>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</si>
  <si>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</si>
  <si>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</si>
  <si>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</si>
  <si>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</si>
  <si>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</si>
  <si>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</si>
  <si>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</si>
  <si>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</si>
  <si>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</si>
  <si>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</si>
  <si>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</si>
  <si>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</si>
  <si>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</si>
  <si>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</si>
  <si>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</si>
  <si>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</si>
  <si>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</si>
  <si>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</si>
  <si>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</si>
  <si>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</si>
  <si>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</si>
  <si>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</si>
  <si>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</si>
  <si>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</si>
  <si>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</si>
  <si>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</si>
  <si>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</si>
  <si>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</si>
  <si>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</si>
  <si>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</si>
  <si>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</si>
  <si>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</si>
  <si>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</si>
  <si>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</si>
  <si>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</si>
  <si>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</si>
  <si>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</si>
  <si>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</si>
  <si>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</si>
  <si>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</si>
  <si>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</si>
  <si>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</si>
  <si>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</si>
  <si>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</si>
  <si>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</si>
  <si>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</si>
  <si>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</si>
  <si>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</si>
  <si>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</si>
  <si>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</si>
  <si>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</si>
  <si>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</si>
  <si>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</si>
  <si>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</si>
  <si>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</si>
  <si>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</si>
  <si>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</si>
  <si>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</si>
  <si>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</si>
  <si>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</si>
  <si>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</si>
  <si>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</si>
  <si>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</si>
  <si>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</si>
  <si>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</si>
  <si>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</si>
  <si>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</si>
  <si>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</si>
  <si>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</si>
  <si>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</si>
  <si>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</si>
  <si>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</si>
  <si>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</si>
  <si>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</si>
  <si>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</si>
  <si>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</si>
  <si>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</si>
  <si>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</si>
  <si>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</si>
  <si>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</si>
  <si>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</si>
  <si>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</si>
  <si>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</si>
  <si>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</si>
  <si>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</si>
  <si>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</si>
  <si>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</si>
  <si>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</si>
  <si>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</si>
  <si>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</si>
  <si>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</si>
  <si>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</si>
  <si>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</si>
  <si>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</si>
  <si>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</si>
  <si>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</si>
  <si>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</si>
  <si>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</si>
  <si>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</si>
  <si>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</si>
  <si>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</si>
  <si>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</si>
  <si>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</si>
  <si>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</si>
  <si>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</si>
  <si>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</si>
  <si>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</si>
  <si>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</si>
  <si>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</si>
  <si>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</si>
  <si>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</si>
  <si>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</si>
  <si>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</si>
  <si>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</si>
  <si>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</si>
  <si>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</si>
  <si>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</si>
  <si>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</si>
  <si>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</si>
  <si>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</si>
  <si>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</si>
  <si>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</si>
  <si>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</si>
  <si>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</si>
  <si>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</si>
  <si>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</si>
  <si>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</si>
  <si>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</si>
  <si>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</si>
  <si>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</si>
  <si>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</si>
  <si>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</si>
  <si>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</si>
  <si>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</si>
  <si>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</si>
  <si>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</si>
  <si>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</si>
  <si>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</si>
  <si>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</si>
  <si>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</si>
  <si>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</si>
  <si>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</si>
  <si>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</si>
  <si>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</si>
  <si>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</si>
  <si>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</si>
  <si>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</si>
  <si>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</si>
  <si>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</si>
  <si>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</si>
  <si>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</si>
  <si>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</si>
  <si>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</si>
  <si>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</si>
  <si>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</si>
  <si>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</si>
  <si>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</si>
  <si>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</si>
  <si>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</si>
  <si>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</si>
  <si>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</si>
  <si>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</si>
  <si>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</si>
  <si>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</si>
  <si>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</si>
  <si>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</si>
  <si>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</si>
  <si>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</si>
  <si>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</si>
  <si>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</si>
  <si>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</si>
  <si>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</si>
  <si>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</si>
  <si>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</si>
  <si>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</si>
  <si>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</si>
  <si>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</si>
  <si>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</si>
  <si>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</si>
  <si>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</si>
  <si>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</si>
  <si>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</si>
  <si>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</si>
  <si>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</si>
  <si>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</si>
  <si>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</si>
  <si>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</si>
  <si>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</si>
  <si>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</si>
  <si>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</si>
  <si>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</si>
  <si>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</si>
  <si>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</si>
  <si>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</si>
  <si>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</si>
  <si>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</si>
  <si>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</si>
  <si>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</si>
  <si>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</si>
  <si>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</si>
  <si>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</si>
  <si>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</si>
  <si>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</si>
  <si>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</si>
  <si>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</si>
  <si>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</si>
  <si>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</si>
  <si>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</si>
  <si>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</si>
  <si>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</si>
  <si>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</si>
  <si>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</si>
  <si>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</si>
  <si>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</si>
  <si>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</si>
  <si>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</si>
  <si>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</si>
  <si>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</si>
  <si>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</si>
  <si>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</si>
  <si>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</si>
  <si>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</si>
  <si>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</si>
  <si>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</si>
  <si>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</si>
  <si>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</si>
  <si>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</si>
  <si>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</si>
  <si>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</si>
  <si>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</si>
  <si>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</si>
  <si>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</si>
  <si>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</si>
  <si>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</si>
  <si>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</si>
  <si>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</si>
  <si>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</si>
  <si>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</si>
  <si>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</si>
  <si>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</si>
  <si>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</si>
  <si>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</si>
  <si>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</si>
  <si>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</si>
  <si>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</si>
  <si>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</si>
  <si>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</si>
  <si>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</si>
  <si>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</si>
  <si>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</si>
  <si>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</si>
  <si>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</si>
  <si>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</si>
  <si>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</si>
  <si>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</si>
  <si>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</si>
  <si>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</si>
  <si>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</si>
  <si>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</si>
  <si>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</si>
  <si>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</si>
  <si>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</si>
  <si>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</si>
  <si>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</si>
  <si>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</si>
  <si>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</si>
  <si>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</si>
  <si>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</si>
  <si>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</si>
  <si>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</si>
  <si>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</si>
  <si>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</si>
  <si>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</si>
  <si>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</si>
  <si>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</si>
  <si>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</si>
  <si>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</si>
  <si>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</si>
  <si>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</si>
  <si>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</si>
  <si>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</si>
  <si>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</si>
  <si>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</si>
  <si>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</si>
  <si>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</si>
  <si>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</si>
  <si>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</si>
  <si>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</si>
  <si>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</si>
  <si>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</si>
  <si>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</si>
  <si>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</si>
  <si>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</si>
  <si>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</si>
  <si>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</si>
  <si>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</si>
  <si>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</si>
  <si>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</si>
  <si>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</si>
  <si>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</si>
  <si>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</si>
  <si>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</si>
  <si>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</si>
  <si>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</si>
  <si>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</si>
  <si>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</si>
  <si>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</si>
  <si>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</si>
  <si>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</si>
  <si>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</si>
  <si>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</si>
  <si>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</si>
  <si>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</si>
  <si>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</si>
  <si>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</si>
  <si>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</si>
  <si>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</si>
  <si>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</si>
  <si>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</si>
  <si>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</si>
  <si>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</si>
  <si>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</si>
  <si>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</si>
  <si>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</si>
  <si>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</si>
  <si>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</si>
  <si>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</si>
  <si>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</si>
  <si>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</si>
  <si>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</si>
  <si>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</si>
  <si>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</si>
  <si>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</si>
  <si>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</si>
  <si>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</si>
  <si>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</si>
  <si>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</si>
  <si>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</si>
  <si>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</si>
  <si>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</si>
  <si>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</si>
  <si>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</si>
  <si>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</si>
  <si>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</si>
  <si>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</si>
  <si>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</si>
  <si>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</si>
  <si>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</si>
  <si>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</si>
  <si>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</si>
  <si>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</si>
  <si>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</si>
  <si>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</si>
  <si>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</si>
  <si>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</si>
  <si>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</si>
  <si>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</si>
  <si>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</si>
  <si>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</si>
  <si>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</si>
  <si>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</si>
  <si>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</si>
  <si>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</si>
  <si>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</si>
  <si>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</si>
  <si>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</si>
  <si>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</si>
  <si>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</si>
  <si>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</si>
  <si>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</si>
  <si>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</si>
  <si>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</si>
  <si>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</si>
  <si>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</si>
  <si>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</si>
  <si>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</si>
  <si>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</si>
  <si>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</si>
  <si>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</si>
  <si>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</si>
  <si>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</si>
  <si>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</si>
  <si>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</si>
  <si>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</si>
  <si>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</si>
  <si>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</si>
  <si>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</si>
  <si>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</si>
  <si>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</si>
  <si>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</si>
  <si>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</si>
  <si>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</si>
  <si>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</si>
  <si>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</si>
  <si>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</si>
  <si>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</si>
  <si>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</si>
  <si>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</si>
  <si>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</si>
  <si>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</si>
  <si>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</si>
  <si>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</si>
  <si>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</si>
  <si>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</si>
  <si>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</si>
  <si>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</si>
  <si>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</si>
  <si>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</si>
  <si>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</si>
  <si>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</si>
  <si>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</si>
  <si>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</si>
  <si>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</si>
  <si>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</si>
  <si>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</si>
  <si>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</si>
  <si>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</si>
  <si>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</si>
  <si>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</si>
  <si>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</si>
  <si>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</si>
  <si>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</si>
  <si>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</si>
  <si>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</si>
  <si>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</si>
  <si>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</si>
  <si>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</si>
  <si>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</si>
  <si>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</si>
  <si>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</si>
  <si>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</si>
  <si>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</si>
  <si>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</si>
  <si>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</si>
  <si>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</si>
  <si>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</si>
  <si>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</si>
  <si>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</si>
  <si>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</si>
  <si>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</si>
  <si>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</si>
  <si>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</si>
  <si>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</si>
  <si>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</si>
  <si>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</si>
  <si>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</si>
  <si>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</si>
  <si>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</si>
  <si>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</si>
  <si>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</si>
  <si>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</si>
  <si>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</si>
  <si>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</si>
  <si>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</si>
  <si>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</si>
  <si>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</si>
  <si>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</si>
  <si>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</si>
  <si>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</si>
  <si>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</si>
  <si>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</si>
  <si>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</si>
  <si>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</si>
  <si>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</si>
  <si>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</si>
  <si>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</si>
  <si>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</si>
  <si>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</si>
  <si>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</si>
  <si>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</si>
  <si>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</si>
  <si>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</si>
  <si>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</si>
  <si>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</si>
  <si>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</si>
  <si>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</si>
  <si>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</si>
  <si>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</si>
  <si>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</si>
  <si>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</si>
  <si>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</si>
  <si>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</si>
  <si>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</si>
  <si>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</si>
  <si>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</si>
  <si>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</si>
  <si>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</si>
  <si>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</si>
  <si>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</si>
  <si>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</si>
  <si>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</si>
  <si>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</si>
  <si>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</si>
  <si>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</si>
  <si>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</si>
  <si>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</si>
  <si>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</si>
  <si>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</si>
  <si>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</si>
  <si>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</si>
  <si>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</si>
  <si>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</si>
  <si>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</si>
  <si>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</si>
  <si>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</si>
  <si>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</si>
  <si>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</si>
  <si>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</si>
  <si>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</si>
  <si>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</si>
  <si>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</si>
  <si>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</si>
  <si>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</si>
  <si>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</si>
  <si>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</si>
  <si>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</si>
  <si>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</si>
  <si>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</si>
  <si>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</si>
  <si>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</si>
  <si>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</si>
  <si>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</si>
  <si>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</si>
  <si>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</si>
  <si>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</si>
  <si>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</si>
  <si>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</si>
  <si>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</si>
  <si>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</si>
  <si>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</si>
  <si>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</si>
  <si>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</si>
  <si>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</si>
  <si>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</si>
  <si>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</si>
  <si>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</si>
  <si>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</si>
  <si>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</si>
  <si>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</si>
  <si>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</si>
  <si>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</si>
  <si>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</si>
  <si>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</si>
  <si>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</si>
  <si>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</si>
  <si>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</si>
  <si>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</si>
  <si>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</si>
  <si>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</si>
  <si>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</si>
  <si>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</si>
  <si>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</si>
  <si>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</si>
  <si>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</si>
  <si>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</si>
  <si>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</si>
  <si>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</si>
  <si>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</si>
  <si>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</si>
  <si>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</si>
  <si>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</si>
  <si>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</si>
  <si>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</si>
  <si>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</si>
  <si>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</si>
  <si>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</si>
  <si>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</si>
  <si>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</si>
  <si>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</si>
  <si>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</si>
  <si>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</si>
  <si>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</si>
  <si>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</si>
  <si>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</si>
  <si>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</si>
  <si>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</si>
  <si>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</si>
  <si>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</si>
  <si>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</si>
  <si>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</si>
  <si>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</si>
  <si>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</si>
  <si>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</si>
  <si>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</si>
  <si>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</si>
  <si>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</si>
  <si>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</si>
  <si>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</si>
  <si>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</si>
  <si>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</si>
  <si>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</si>
  <si>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</si>
  <si>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</si>
  <si>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</si>
  <si>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</si>
  <si>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</si>
  <si>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</si>
  <si>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</si>
  <si>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</si>
  <si>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</si>
  <si>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</si>
  <si>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</si>
  <si>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</si>
  <si>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</si>
  <si>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</si>
  <si>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</si>
  <si>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</si>
  <si>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</si>
  <si>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</si>
  <si>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</si>
  <si>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</si>
  <si>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</si>
  <si>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</si>
  <si>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</si>
  <si>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</si>
  <si>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</si>
  <si>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</si>
  <si>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</si>
  <si>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</si>
  <si>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</si>
  <si>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</si>
  <si>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</si>
  <si>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</si>
  <si>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</si>
  <si>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</si>
  <si>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</si>
  <si>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</si>
  <si>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</si>
  <si>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</si>
  <si>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</si>
  <si>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</si>
  <si>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</si>
  <si>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</si>
  <si>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</si>
  <si>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</si>
  <si>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</si>
  <si>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</si>
  <si>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</si>
  <si>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</si>
  <si>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</si>
  <si>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</si>
  <si>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</si>
  <si>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</si>
  <si>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</si>
  <si>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</si>
  <si>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</si>
  <si>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</si>
  <si>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</si>
  <si>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</si>
  <si>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</si>
  <si>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</si>
  <si>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</si>
  <si>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</si>
  <si>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</si>
  <si>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</si>
  <si>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</si>
  <si>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</si>
  <si>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</si>
  <si>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</si>
  <si>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</si>
  <si>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</si>
  <si>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</si>
  <si>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</si>
  <si>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</si>
  <si>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</si>
  <si>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</si>
  <si>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</si>
  <si>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</si>
  <si>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</si>
  <si>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</si>
  <si>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</si>
  <si>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</si>
  <si>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</si>
  <si>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</si>
  <si>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</si>
  <si>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</si>
  <si>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</si>
  <si>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</si>
  <si>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</si>
  <si>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</si>
  <si>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</si>
  <si>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</si>
  <si>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</si>
  <si>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</si>
  <si>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</si>
  <si>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</si>
  <si>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</si>
  <si>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</si>
  <si>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</si>
  <si>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</si>
  <si>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</si>
  <si>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</si>
  <si>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</si>
  <si>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</si>
  <si>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</si>
  <si>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</si>
  <si>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</si>
  <si>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</si>
  <si>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</si>
  <si>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</si>
  <si>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</si>
  <si>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</si>
  <si>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</si>
  <si>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</si>
  <si>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</si>
  <si>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</si>
  <si>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</si>
  <si>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</si>
  <si>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</si>
  <si>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</si>
  <si>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</si>
  <si>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</si>
  <si>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</si>
  <si>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</si>
  <si>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</si>
  <si>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</si>
  <si>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</si>
  <si>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</si>
  <si>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</si>
  <si>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</si>
  <si>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</si>
  <si>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</si>
  <si>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</si>
  <si>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</si>
  <si>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</si>
  <si>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</si>
  <si>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</si>
  <si>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</si>
  <si>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</si>
  <si>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</si>
  <si>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</si>
  <si>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</si>
  <si>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</si>
  <si>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</si>
  <si>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</si>
  <si>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</si>
  <si>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</si>
  <si>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</si>
  <si>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</si>
  <si>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</si>
  <si>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</si>
  <si>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</si>
  <si>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</si>
  <si>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</si>
  <si>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</si>
  <si>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</si>
  <si>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</si>
  <si>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</si>
  <si>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</si>
  <si>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</si>
  <si>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</si>
  <si>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</si>
  <si>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</si>
  <si>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</si>
  <si>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</si>
  <si>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</si>
  <si>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</si>
  <si>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</si>
  <si>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</si>
  <si>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</si>
  <si>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</si>
  <si>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</si>
  <si>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</si>
  <si>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</si>
  <si>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</si>
  <si>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</si>
  <si>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</si>
  <si>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</si>
  <si>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</si>
  <si>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</si>
  <si>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</si>
  <si>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</si>
  <si>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</si>
  <si>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</si>
  <si>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</si>
  <si>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</si>
  <si>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</si>
  <si>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</si>
  <si>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</si>
  <si>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</si>
  <si>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</si>
  <si>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</si>
  <si>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</si>
  <si>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</si>
  <si>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</si>
  <si>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</si>
  <si>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</si>
  <si>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</si>
  <si>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</si>
  <si>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</si>
  <si>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</si>
  <si>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</si>
  <si>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</si>
  <si>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</si>
  <si>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</si>
  <si>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</si>
  <si>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</si>
  <si>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</si>
  <si>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</si>
  <si>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</si>
  <si>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</si>
  <si>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</si>
  <si>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</si>
  <si>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</si>
  <si>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</si>
  <si>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</si>
  <si>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</si>
  <si>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</si>
  <si>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</si>
  <si>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</si>
  <si>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</si>
  <si>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</si>
  <si>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</si>
  <si>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</si>
  <si>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</si>
  <si>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</si>
  <si>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</si>
  <si>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</si>
  <si>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</si>
  <si>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</si>
  <si>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</si>
  <si>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</si>
  <si>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</si>
  <si>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</si>
  <si>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</si>
  <si>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</si>
  <si>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</si>
  <si>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</si>
  <si>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</si>
  <si>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</si>
  <si>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</si>
  <si>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</si>
  <si>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</si>
  <si>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</si>
  <si>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</si>
  <si>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</si>
  <si>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</si>
  <si>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</si>
  <si>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</si>
  <si>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</si>
  <si>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</si>
  <si>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</si>
  <si>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</si>
  <si>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</si>
  <si>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</si>
  <si>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</si>
  <si>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</si>
  <si>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</si>
  <si>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</si>
  <si>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</si>
  <si>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</si>
  <si>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</si>
  <si>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</si>
  <si>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</si>
  <si>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</si>
  <si>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</si>
  <si>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</si>
  <si>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</si>
  <si>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</si>
  <si>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</si>
  <si>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</si>
  <si>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</si>
  <si>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</si>
  <si>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</si>
  <si>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</si>
  <si>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</si>
  <si>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</si>
  <si>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</si>
  <si>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</si>
  <si>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</si>
  <si>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</si>
  <si>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</si>
  <si>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</si>
  <si>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</si>
  <si>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</si>
  <si>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</si>
  <si>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</si>
  <si>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</si>
  <si>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</si>
  <si>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</si>
  <si>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</si>
  <si>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</si>
  <si>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</si>
  <si>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</si>
  <si>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</si>
  <si>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</si>
  <si>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</si>
  <si>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</si>
  <si>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</si>
  <si>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</si>
  <si>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</si>
  <si>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</si>
  <si>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</si>
  <si>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</si>
  <si>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</si>
  <si>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</si>
  <si>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</si>
  <si>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</si>
  <si>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</si>
  <si>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</si>
  <si>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</si>
  <si>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</si>
  <si>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</si>
  <si>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</si>
  <si>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</si>
  <si>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</si>
  <si>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</si>
  <si>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</si>
  <si>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</si>
  <si>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</si>
  <si>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</si>
  <si>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</si>
  <si>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</si>
  <si>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</si>
  <si>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</si>
  <si>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</si>
  <si>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</si>
  <si>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</si>
  <si>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</si>
  <si>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</si>
  <si>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</si>
  <si>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</si>
  <si>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</si>
  <si>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</si>
  <si>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</si>
  <si>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</si>
  <si>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</si>
  <si>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</si>
  <si>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</si>
  <si>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</si>
  <si>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</si>
  <si>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</si>
  <si>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</si>
  <si>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</si>
  <si>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</si>
  <si>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</si>
  <si>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</si>
  <si>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</si>
  <si>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</si>
  <si>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</si>
  <si>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</si>
  <si>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</si>
  <si>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</si>
  <si>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</si>
  <si>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</si>
  <si>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</si>
  <si>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</si>
  <si>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</si>
  <si>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</si>
  <si>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</si>
  <si>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</si>
  <si>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</si>
  <si>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</si>
  <si>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</si>
  <si>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</si>
  <si>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</si>
  <si>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</si>
  <si>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</si>
  <si>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</si>
  <si>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</si>
  <si>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</si>
  <si>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</si>
  <si>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</si>
  <si>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</si>
  <si>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</si>
  <si>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</si>
  <si>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</si>
  <si>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</si>
  <si>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</si>
  <si>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</si>
  <si>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</si>
  <si>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</si>
  <si>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</si>
  <si>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</si>
  <si>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</si>
  <si>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</si>
  <si>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</si>
  <si>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</si>
  <si>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</si>
  <si>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</si>
  <si>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</si>
  <si>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</si>
  <si>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</si>
  <si>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</si>
  <si>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</si>
  <si>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</si>
  <si>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</si>
  <si>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</si>
  <si>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</si>
  <si>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</si>
  <si>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</si>
  <si>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</si>
  <si>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</si>
  <si>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</si>
  <si>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</si>
  <si>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</si>
  <si>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</si>
  <si>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</si>
  <si>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</si>
  <si>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</si>
  <si>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</si>
  <si>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</si>
  <si>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</si>
  <si>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</si>
  <si>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</si>
  <si>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</si>
  <si>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</si>
  <si>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</si>
  <si>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</si>
  <si>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</si>
  <si>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</si>
  <si>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</si>
  <si>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</si>
  <si>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</si>
  <si>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</si>
  <si>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</si>
  <si>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</si>
  <si>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</si>
  <si>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</si>
  <si>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</si>
  <si>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</si>
  <si>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</si>
  <si>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</si>
  <si>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</si>
  <si>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</si>
  <si>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</si>
  <si>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</si>
  <si>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</si>
  <si>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</si>
  <si>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</si>
  <si>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</si>
  <si>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</si>
  <si>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</si>
  <si>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</si>
  <si>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</si>
  <si>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</si>
  <si>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</si>
  <si>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</si>
  <si>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</si>
  <si>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</si>
  <si>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</si>
  <si>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</si>
  <si>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</si>
  <si>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</si>
  <si>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</si>
  <si>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</si>
  <si>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</si>
  <si>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</si>
  <si>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</si>
  <si>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</si>
  <si>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</si>
  <si>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</si>
  <si>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</si>
  <si>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</si>
  <si>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</si>
  <si>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</si>
  <si>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</si>
  <si>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</si>
  <si>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</si>
  <si>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</si>
  <si>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</si>
  <si>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</si>
  <si>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</si>
  <si>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</si>
  <si>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</si>
  <si>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</si>
  <si>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</si>
  <si>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</si>
  <si>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</si>
  <si>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</si>
  <si>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</si>
  <si>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</si>
  <si>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</si>
  <si>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</si>
  <si>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</si>
  <si>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</si>
  <si>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</si>
  <si>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</si>
  <si>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</si>
  <si>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</si>
  <si>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</si>
  <si>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</si>
  <si>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</si>
  <si>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</si>
  <si>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</si>
  <si>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</si>
  <si>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</si>
  <si>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</si>
  <si>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</si>
  <si>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</si>
  <si>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</si>
  <si>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</si>
  <si>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</si>
  <si>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</si>
  <si>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</si>
  <si>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</si>
  <si>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</si>
  <si>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</si>
  <si>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</si>
  <si>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</si>
  <si>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</si>
  <si>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</si>
  <si>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</si>
  <si>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</si>
  <si>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</si>
  <si>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</si>
  <si>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</si>
  <si>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</si>
  <si>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</si>
  <si>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</si>
  <si>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</si>
  <si>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</si>
  <si>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</si>
  <si>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</si>
  <si>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</si>
  <si>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</si>
  <si>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</si>
  <si>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</si>
  <si>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</si>
  <si>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</si>
  <si>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</si>
  <si>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</si>
  <si>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</si>
  <si>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</si>
  <si>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</si>
  <si>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</si>
  <si>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</si>
  <si>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</si>
  <si>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</si>
  <si>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</si>
  <si>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</si>
  <si>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</si>
  <si>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</si>
  <si>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</si>
  <si>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</si>
  <si>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</si>
  <si>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</si>
  <si>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</si>
  <si>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</si>
  <si>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</si>
  <si>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</si>
  <si>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</si>
  <si>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</si>
  <si>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</si>
  <si>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</si>
  <si>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</si>
  <si>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</si>
  <si>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</si>
  <si>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</si>
  <si>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</si>
  <si>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</si>
  <si>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</si>
  <si>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</si>
  <si>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</si>
  <si>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</si>
  <si>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</si>
  <si>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</si>
  <si>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</si>
  <si>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</si>
  <si>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</si>
  <si>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</si>
  <si>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</si>
  <si>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</si>
  <si>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</si>
  <si>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</si>
  <si>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</si>
  <si>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</si>
  <si>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</si>
  <si>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</si>
  <si>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</si>
  <si>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</si>
  <si>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</si>
  <si>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</si>
  <si>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</si>
  <si>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</si>
  <si>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</si>
  <si>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</si>
  <si>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</si>
  <si>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</si>
  <si>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</si>
  <si>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</si>
  <si>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</si>
  <si>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</si>
  <si>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</si>
  <si>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</si>
  <si>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</si>
  <si>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</si>
  <si>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</si>
  <si>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</si>
  <si>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</si>
  <si>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</si>
  <si>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</si>
  <si>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</si>
  <si>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</si>
  <si>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</si>
  <si>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</si>
  <si>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</si>
  <si>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</si>
  <si>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</si>
  <si>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</si>
  <si>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</si>
  <si>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</si>
  <si>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</si>
  <si>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</si>
  <si>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</si>
  <si>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</si>
  <si>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</si>
  <si>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</si>
  <si>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</si>
  <si>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</si>
  <si>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</si>
  <si>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</si>
  <si>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</si>
  <si>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</si>
  <si>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</si>
  <si>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</si>
  <si>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</si>
  <si>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</si>
  <si>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</si>
  <si>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</si>
  <si>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</si>
  <si>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</si>
  <si>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</si>
  <si>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</si>
  <si>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</si>
  <si>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</si>
  <si>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</si>
  <si>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</si>
  <si>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</si>
  <si>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</si>
  <si>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</si>
  <si>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</si>
  <si>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</si>
  <si>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</si>
  <si>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</si>
  <si>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</si>
  <si>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</si>
  <si>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</si>
  <si>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</si>
  <si>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</si>
  <si>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</si>
  <si>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</si>
  <si>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</si>
  <si>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</si>
  <si>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</si>
  <si>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</si>
  <si>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</si>
  <si>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</si>
  <si>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</si>
  <si>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</si>
  <si>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</si>
  <si>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</si>
  <si>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</si>
  <si>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</si>
  <si>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</si>
  <si>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</si>
  <si>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</si>
  <si>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</si>
  <si>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</si>
  <si>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</si>
  <si>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</si>
  <si>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</si>
  <si>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</si>
  <si>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</si>
  <si>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</si>
  <si>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</si>
  <si>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</si>
  <si>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</si>
  <si>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</si>
  <si>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</si>
  <si>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</si>
  <si>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</si>
  <si>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</si>
  <si>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</si>
  <si>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</si>
  <si>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</si>
  <si>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</si>
  <si>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</si>
  <si>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</si>
  <si>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</si>
  <si>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</si>
  <si>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</si>
  <si>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</si>
  <si>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</si>
  <si>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</si>
  <si>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</si>
  <si>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</si>
  <si>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</si>
  <si>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</si>
  <si>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</si>
  <si>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</si>
  <si>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</si>
  <si>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</si>
  <si>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</si>
  <si>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</si>
  <si>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</si>
  <si>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</si>
  <si>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</si>
  <si>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</si>
  <si>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</si>
  <si>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</si>
  <si>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</si>
  <si>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</si>
  <si>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</si>
  <si>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</si>
  <si>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</si>
  <si>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</si>
  <si>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</si>
  <si>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</si>
  <si>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</si>
  <si>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</si>
  <si>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</si>
  <si>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</si>
  <si>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</si>
  <si>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</si>
  <si>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</si>
  <si>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</si>
  <si>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</si>
  <si>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</si>
  <si>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</si>
  <si>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</si>
  <si>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</si>
  <si>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</si>
  <si>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</si>
  <si>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</si>
  <si>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</si>
  <si>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</si>
  <si>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</si>
  <si>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</si>
  <si>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</si>
  <si>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</si>
  <si>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</si>
  <si>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</si>
  <si>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</si>
  <si>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</si>
  <si>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</si>
  <si>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</si>
  <si>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</si>
  <si>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</si>
  <si>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</si>
  <si>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</si>
  <si>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</si>
  <si>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</si>
  <si>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</si>
  <si>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</si>
  <si>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</si>
  <si>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</si>
  <si>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</si>
  <si>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</si>
  <si>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</si>
  <si>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</si>
  <si>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</si>
  <si>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</si>
  <si>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</si>
  <si>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</si>
  <si>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</si>
  <si>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</si>
  <si>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</si>
  <si>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</si>
  <si>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</si>
  <si>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</si>
  <si>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</si>
  <si>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</si>
  <si>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</si>
  <si>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</si>
  <si>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</si>
  <si>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</si>
  <si>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</si>
  <si>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</si>
  <si>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</si>
  <si>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</si>
  <si>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</si>
  <si>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</si>
  <si>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</si>
  <si>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</si>
  <si>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</si>
  <si>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</si>
  <si>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</si>
  <si>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</si>
  <si>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</si>
  <si>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</si>
  <si>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</si>
  <si>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</si>
  <si>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</si>
  <si>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</si>
  <si>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</si>
  <si>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</si>
  <si>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</si>
  <si>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</si>
  <si>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</si>
  <si>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</si>
  <si>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</si>
  <si>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</si>
  <si>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</si>
  <si>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</si>
  <si>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</si>
  <si>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</si>
  <si>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</si>
  <si>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</si>
  <si>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</si>
  <si>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</si>
  <si>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</si>
  <si>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</si>
  <si>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</si>
  <si>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</si>
  <si>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</si>
  <si>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</si>
  <si>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</si>
  <si>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</si>
  <si>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</si>
  <si>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</si>
  <si>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</si>
  <si>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</si>
  <si>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</si>
  <si>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</si>
  <si>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</si>
  <si>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</si>
  <si>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</si>
  <si>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</si>
  <si>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</si>
  <si>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</si>
  <si>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</si>
  <si>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</si>
  <si>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</si>
  <si>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</si>
  <si>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</si>
  <si>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</si>
  <si>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</si>
  <si>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</si>
  <si>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</si>
  <si>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</si>
  <si>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</si>
  <si>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</si>
  <si>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</si>
  <si>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</si>
  <si>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</si>
  <si>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</si>
  <si>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</si>
  <si>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</si>
  <si>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</si>
  <si>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</si>
  <si>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</si>
  <si>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</si>
  <si>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</si>
  <si>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</si>
  <si>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</si>
  <si>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</si>
  <si>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</si>
  <si>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</si>
  <si>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</si>
  <si>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</si>
  <si>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</si>
  <si>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</si>
  <si>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</si>
  <si>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</si>
  <si>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</si>
  <si>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</si>
  <si>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</si>
  <si>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</si>
  <si>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</si>
  <si>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</si>
  <si>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</si>
  <si>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</si>
  <si>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</si>
  <si>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</si>
  <si>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</si>
  <si>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</si>
  <si>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</si>
  <si>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</si>
  <si>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</si>
  <si>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</si>
  <si>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</si>
  <si>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</si>
  <si>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</si>
  <si>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</si>
  <si>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</si>
  <si>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</si>
  <si>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</si>
  <si>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</si>
  <si>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</si>
  <si>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</si>
  <si>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</si>
  <si>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</si>
  <si>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</si>
  <si>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</si>
  <si>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</si>
  <si>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</si>
  <si>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</si>
  <si>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</si>
  <si>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</si>
  <si>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</si>
  <si>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</si>
  <si>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</si>
  <si>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</si>
  <si>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</si>
  <si>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</si>
  <si>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</si>
  <si>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</si>
  <si>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</si>
  <si>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</si>
  <si>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</si>
  <si>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</si>
  <si>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</si>
  <si>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</si>
  <si>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</si>
  <si>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</si>
  <si>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</si>
  <si>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</si>
  <si>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</si>
  <si>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</si>
  <si>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</si>
  <si>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</si>
  <si>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</si>
  <si>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</si>
  <si>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</si>
  <si>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</si>
  <si>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</si>
  <si>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</si>
  <si>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</si>
  <si>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</si>
  <si>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</si>
  <si>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</si>
  <si>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</si>
  <si>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</si>
  <si>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</si>
  <si>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</si>
  <si>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</si>
  <si>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</si>
  <si>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</si>
  <si>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</si>
  <si>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</si>
  <si>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</si>
  <si>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</si>
  <si>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</si>
  <si>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</si>
  <si>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</si>
  <si>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</si>
  <si>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</si>
  <si>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</si>
  <si>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</si>
  <si>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</si>
  <si>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</si>
  <si>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</si>
  <si>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</si>
  <si>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</si>
  <si>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</si>
  <si>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</si>
  <si>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</si>
  <si>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</si>
  <si>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</si>
  <si>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</si>
  <si>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</si>
  <si>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</si>
  <si>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</si>
  <si>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</si>
  <si>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</si>
  <si>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</si>
  <si>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</si>
  <si>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</si>
  <si>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</si>
  <si>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</si>
  <si>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</si>
  <si>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</si>
  <si>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</si>
  <si>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</si>
  <si>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</si>
  <si>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</si>
  <si>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</si>
  <si>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</si>
  <si>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</si>
  <si>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</si>
  <si>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</si>
  <si>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</si>
  <si>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</si>
  <si>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</si>
  <si>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</si>
  <si>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</si>
  <si>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</si>
  <si>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</si>
  <si>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</si>
  <si>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</si>
  <si>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</si>
  <si>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</si>
  <si>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</si>
  <si>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</si>
  <si>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</si>
  <si>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</si>
  <si>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</si>
  <si>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</si>
  <si>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</si>
  <si>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</si>
  <si>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</si>
  <si>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</si>
  <si>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</si>
  <si>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</si>
  <si>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</si>
  <si>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</si>
  <si>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</si>
  <si>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</si>
  <si>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</si>
  <si>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</si>
  <si>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</si>
  <si>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</si>
  <si>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</si>
  <si>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</si>
  <si>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</si>
  <si>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</si>
  <si>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</si>
  <si>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</si>
  <si>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</si>
  <si>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</si>
  <si>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</si>
  <si>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</si>
  <si>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</si>
  <si>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</si>
  <si>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</si>
  <si>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</si>
  <si>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</si>
  <si>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</si>
  <si>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</si>
  <si>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</si>
  <si>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</si>
  <si>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</si>
  <si>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</si>
  <si>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</si>
  <si>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</si>
  <si>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</si>
  <si>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</si>
  <si>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</si>
  <si>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</si>
  <si>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</si>
  <si>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</si>
  <si>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</si>
  <si>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</si>
  <si>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</si>
  <si>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</si>
  <si>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</si>
  <si>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</si>
  <si>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</si>
  <si>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</si>
  <si>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</si>
  <si>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</si>
  <si>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</si>
  <si>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</si>
  <si>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</si>
  <si>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</si>
  <si>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</si>
  <si>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</si>
  <si>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</si>
  <si>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</si>
  <si>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</si>
  <si>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</si>
  <si>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</si>
  <si>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</si>
  <si>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</si>
  <si>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</si>
  <si>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</si>
  <si>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</si>
  <si>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</si>
  <si>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</si>
  <si>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</si>
  <si>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</si>
  <si>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</si>
  <si>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</si>
  <si>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</si>
  <si>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</si>
  <si>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</si>
  <si>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</si>
  <si>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</si>
  <si>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</si>
  <si>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</si>
  <si>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</si>
  <si>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</si>
  <si>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</si>
  <si>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</si>
  <si>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</si>
  <si>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</si>
  <si>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</si>
  <si>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</si>
  <si>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</si>
  <si>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</si>
  <si>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</si>
  <si>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</si>
  <si>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</si>
  <si>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</si>
  <si>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</si>
  <si>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</si>
  <si>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</si>
  <si>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</si>
  <si>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</si>
  <si>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</si>
  <si>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</si>
  <si>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</si>
  <si>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</si>
  <si>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</si>
  <si>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</si>
  <si>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</si>
  <si>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</si>
  <si>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</si>
  <si>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</si>
  <si>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</si>
  <si>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</si>
  <si>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</si>
  <si>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</si>
  <si>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</si>
  <si>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</si>
  <si>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</si>
  <si>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</si>
  <si>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</si>
  <si>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</si>
  <si>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</si>
  <si>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</si>
  <si>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</si>
  <si>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</si>
  <si>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</si>
  <si>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</si>
  <si>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</si>
  <si>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</si>
  <si>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</si>
  <si>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</si>
  <si>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</si>
  <si>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</si>
  <si>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</si>
  <si>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</si>
  <si>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</si>
  <si>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</si>
  <si>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</si>
  <si>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</si>
  <si>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</si>
  <si>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</si>
  <si>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</si>
  <si>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</si>
  <si>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</si>
  <si>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</si>
  <si>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</si>
  <si>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</si>
  <si>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</si>
  <si>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</si>
  <si>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</si>
  <si>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</si>
  <si>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</si>
  <si>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</si>
  <si>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</si>
  <si>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</si>
  <si>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</si>
  <si>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</si>
  <si>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</si>
  <si>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</si>
  <si>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</si>
  <si>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</si>
  <si>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</si>
  <si>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</si>
  <si>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</si>
  <si>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</si>
  <si>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</si>
  <si>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</si>
  <si>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</si>
  <si>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</si>
  <si>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</si>
  <si>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</si>
  <si>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</si>
  <si>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</si>
  <si>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</si>
  <si>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</si>
  <si>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</si>
  <si>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</si>
  <si>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</si>
  <si>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</si>
  <si>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</si>
  <si>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</si>
  <si>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</si>
  <si>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</si>
  <si>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</si>
  <si>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</si>
  <si>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</si>
  <si>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</si>
  <si>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</si>
  <si>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</si>
  <si>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</si>
  <si>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</si>
  <si>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</si>
  <si>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</si>
  <si>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</si>
  <si>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</si>
  <si>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</si>
  <si>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</si>
  <si>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</si>
  <si>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</si>
  <si>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</si>
  <si>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</si>
  <si>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</si>
  <si>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</si>
  <si>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</si>
  <si>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</si>
  <si>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</si>
  <si>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</si>
  <si>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</si>
  <si>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</si>
  <si>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</si>
  <si>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</si>
  <si>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</si>
  <si>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</si>
  <si>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</si>
  <si>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</si>
  <si>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</si>
  <si>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</si>
  <si>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</si>
  <si>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</si>
  <si>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</si>
  <si>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</si>
  <si>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</si>
  <si>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</si>
  <si>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</si>
  <si>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</si>
  <si>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</si>
  <si>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</si>
  <si>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</si>
  <si>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</si>
  <si>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</si>
  <si>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</si>
  <si>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</si>
  <si>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</si>
  <si>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</si>
  <si>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</si>
  <si>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</si>
  <si>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</si>
  <si>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</si>
  <si>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</si>
  <si>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</si>
  <si>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</si>
  <si>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</si>
  <si>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</si>
  <si>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</si>
  <si>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</si>
  <si>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</si>
  <si>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</si>
  <si>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</si>
  <si>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</si>
  <si>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</si>
  <si>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</si>
  <si>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</si>
  <si>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</si>
  <si>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</si>
  <si>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</si>
  <si>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</si>
  <si>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</si>
  <si>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</si>
  <si>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</si>
  <si>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</si>
  <si>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</si>
  <si>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</si>
  <si>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</si>
  <si>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</si>
  <si>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</si>
  <si>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</si>
  <si>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</si>
  <si>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</si>
  <si>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</si>
  <si>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</si>
  <si>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</si>
  <si>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</si>
  <si>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</si>
  <si>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</si>
  <si>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</si>
  <si>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</si>
  <si>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</si>
  <si>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</si>
  <si>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</si>
  <si>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</si>
  <si>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</si>
  <si>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</si>
  <si>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</si>
  <si>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</si>
  <si>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</si>
  <si>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</si>
  <si>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</si>
  <si>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</si>
  <si>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</si>
  <si>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</si>
  <si>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</si>
  <si>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</si>
  <si>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</si>
  <si>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</si>
  <si>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</si>
  <si>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</si>
  <si>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</si>
  <si>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</si>
  <si>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</si>
  <si>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</si>
  <si>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</si>
  <si>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</si>
  <si>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</si>
  <si>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</si>
  <si>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</si>
  <si>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</si>
  <si>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</si>
  <si>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</si>
  <si>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</si>
  <si>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</si>
  <si>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</si>
  <si>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</si>
  <si>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</si>
  <si>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</si>
  <si>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</si>
  <si>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</si>
  <si>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</si>
  <si>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</si>
  <si>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</si>
  <si>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</si>
  <si>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</si>
  <si>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</si>
  <si>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</si>
  <si>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</si>
  <si>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</si>
  <si>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</si>
  <si>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</si>
  <si>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</si>
  <si>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</si>
  <si>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</si>
  <si>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</si>
  <si>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</si>
  <si>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</si>
  <si>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</si>
  <si>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</si>
  <si>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</si>
  <si>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</si>
  <si>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</si>
  <si>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</si>
  <si>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</si>
  <si>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</si>
  <si>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</si>
  <si>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</si>
  <si>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</si>
  <si>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</si>
  <si>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</si>
  <si>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</si>
  <si>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</si>
  <si>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</si>
  <si>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</si>
  <si>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</si>
  <si>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</si>
  <si>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</si>
  <si>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</si>
  <si>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</si>
  <si>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</si>
  <si>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</si>
  <si>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</si>
  <si>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</si>
  <si>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</si>
  <si>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</si>
  <si>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</si>
  <si>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</si>
  <si>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</si>
  <si>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</si>
  <si>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</si>
  <si>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</si>
  <si>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</si>
  <si>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</si>
  <si>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</si>
  <si>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</si>
  <si>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</si>
  <si>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</si>
  <si>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</si>
  <si>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</si>
  <si>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</si>
  <si>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</si>
  <si>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</si>
  <si>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</si>
  <si>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</si>
  <si>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</si>
  <si>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</si>
  <si>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</si>
  <si>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</si>
  <si>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</si>
  <si>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</si>
  <si>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</si>
  <si>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</si>
  <si>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</si>
  <si>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</si>
  <si>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</si>
  <si>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</si>
  <si>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</si>
  <si>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</si>
  <si>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</si>
  <si>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</si>
  <si>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</si>
  <si>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</si>
  <si>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</si>
  <si>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</si>
  <si>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</si>
  <si>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</si>
  <si>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</si>
  <si>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</si>
  <si>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</si>
  <si>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</si>
  <si>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</si>
  <si>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</si>
  <si>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</si>
  <si>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</si>
  <si>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</si>
  <si>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</si>
  <si>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</si>
  <si>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</si>
  <si>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</si>
  <si>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</si>
  <si>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</si>
  <si>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</si>
  <si>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</si>
  <si>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</si>
  <si>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</si>
  <si>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</si>
  <si>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</si>
  <si>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</si>
  <si>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</si>
  <si>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</si>
  <si>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</si>
  <si>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</si>
  <si>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</si>
  <si>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</si>
  <si>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</si>
  <si>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</si>
  <si>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</si>
  <si>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</si>
  <si>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</si>
  <si>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</si>
  <si>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</si>
  <si>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</si>
  <si>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</si>
  <si>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</si>
  <si>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</si>
  <si>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</si>
  <si>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</si>
  <si>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</si>
  <si>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</si>
  <si>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</si>
  <si>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</si>
  <si>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</si>
  <si>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</si>
  <si>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</si>
  <si>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</si>
  <si>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</si>
  <si>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</si>
  <si>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</si>
  <si>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</si>
  <si>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</si>
  <si>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</si>
  <si>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</si>
  <si>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</si>
  <si>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</si>
  <si>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</si>
  <si>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</si>
  <si>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</si>
  <si>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</si>
  <si>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</si>
  <si>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</si>
  <si>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</si>
  <si>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</si>
  <si>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</si>
  <si>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</si>
  <si>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</si>
  <si>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</si>
  <si>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</si>
  <si>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</si>
  <si>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</si>
  <si>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</si>
  <si>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</si>
  <si>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</si>
  <si>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</si>
  <si>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</si>
  <si>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</si>
  <si>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</si>
  <si>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</si>
  <si>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</si>
  <si>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</si>
  <si>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</si>
  <si>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</si>
  <si>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</si>
  <si>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</si>
  <si>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</si>
  <si>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</si>
  <si>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</si>
  <si>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</si>
  <si>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</si>
  <si>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</si>
  <si>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</si>
  <si>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</si>
  <si>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</si>
  <si>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</si>
  <si>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</si>
  <si>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</si>
  <si>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</si>
  <si>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</si>
  <si>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</si>
  <si>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</si>
  <si>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</si>
  <si>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</si>
  <si>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</si>
  <si>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</si>
  <si>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</si>
  <si>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</si>
  <si>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</si>
  <si>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</si>
  <si>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</si>
  <si>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</si>
  <si>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</si>
  <si>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</si>
  <si>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</si>
  <si>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</si>
  <si>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</si>
  <si>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</si>
  <si>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</si>
  <si>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</si>
  <si>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</si>
  <si>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</si>
  <si>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</si>
  <si>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</si>
  <si>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</si>
  <si>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</si>
  <si>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</si>
  <si>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</si>
  <si>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</si>
  <si>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</si>
  <si>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</si>
  <si>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</si>
  <si>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</si>
  <si>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</si>
  <si>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</si>
  <si>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</si>
  <si>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</si>
  <si>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</si>
  <si>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</si>
  <si>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</si>
  <si>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</si>
  <si>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</si>
  <si>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</si>
  <si>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</si>
  <si>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</si>
  <si>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</si>
  <si>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</si>
  <si>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</si>
  <si>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</si>
  <si>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</si>
  <si>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</si>
  <si>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</si>
  <si>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</si>
  <si>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</si>
  <si>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</si>
  <si>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</si>
  <si>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</si>
  <si>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</si>
  <si>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</si>
  <si>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</si>
  <si>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</si>
  <si>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</si>
  <si>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</si>
  <si>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</si>
  <si>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</si>
  <si>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</si>
  <si>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</si>
  <si>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</si>
  <si>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</si>
  <si>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</si>
  <si>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</si>
  <si>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</si>
  <si>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</si>
  <si>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</si>
  <si>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</si>
  <si>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</si>
  <si>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</si>
  <si>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</si>
  <si>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</si>
  <si>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</si>
  <si>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</si>
  <si>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</si>
  <si>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</si>
  <si>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</si>
  <si>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</si>
  <si>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</si>
  <si>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</si>
  <si>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</si>
  <si>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</si>
  <si>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</si>
  <si>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</si>
  <si>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</si>
  <si>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</si>
  <si>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</si>
  <si>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</si>
  <si>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</si>
  <si>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</si>
  <si>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</si>
  <si>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</si>
  <si>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</si>
  <si>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</si>
  <si>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</si>
  <si>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</si>
  <si>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</si>
  <si>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</si>
  <si>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</si>
  <si>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</si>
  <si>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</si>
  <si>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</si>
  <si>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</si>
  <si>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</si>
  <si>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</si>
  <si>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</si>
  <si>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</si>
  <si>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</si>
  <si>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</si>
  <si>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</si>
  <si>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</si>
  <si>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</si>
  <si>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</si>
  <si>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</si>
  <si>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</si>
  <si>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</si>
  <si>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</si>
  <si>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</si>
  <si>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</si>
  <si>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</si>
  <si>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</si>
  <si>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</si>
  <si>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</si>
  <si>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</si>
  <si>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</si>
  <si>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</si>
  <si>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</si>
  <si>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</si>
  <si>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</si>
  <si>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</si>
  <si>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</si>
  <si>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</si>
  <si>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</si>
  <si>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</si>
  <si>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</si>
  <si>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</si>
  <si>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</si>
  <si>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</si>
  <si>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</si>
  <si>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</si>
  <si>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</si>
  <si>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</si>
  <si>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</si>
  <si>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</si>
  <si>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</si>
  <si>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</si>
  <si>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</si>
  <si>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</si>
  <si>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</si>
  <si>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</si>
  <si>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</si>
  <si>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</si>
  <si>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</si>
  <si>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</si>
  <si>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</si>
  <si>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</si>
  <si>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</si>
  <si>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</si>
  <si>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</si>
  <si>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</si>
  <si>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</si>
  <si>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</si>
  <si>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</si>
  <si>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</si>
  <si>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</si>
  <si>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</si>
  <si>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</si>
  <si>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</si>
  <si>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</si>
  <si>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</si>
  <si>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</si>
  <si>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</si>
  <si>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</si>
  <si>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</si>
  <si>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</si>
  <si>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</si>
  <si>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</si>
  <si>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</si>
  <si>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</si>
  <si>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</si>
  <si>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</si>
  <si>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</si>
  <si>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</si>
  <si>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</si>
  <si>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</si>
  <si>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</si>
  <si>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</si>
  <si>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</si>
  <si>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</si>
  <si>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</si>
  <si>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</si>
  <si>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</si>
  <si>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</si>
  <si>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</si>
  <si>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</si>
  <si>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</si>
  <si>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</si>
  <si>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</si>
  <si>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</si>
  <si>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</si>
  <si>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</si>
  <si>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</si>
  <si>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</si>
  <si>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</si>
  <si>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</si>
  <si>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</si>
  <si>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</si>
  <si>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</si>
  <si>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</si>
  <si>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</si>
  <si>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</si>
  <si>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</si>
  <si>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</si>
  <si>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</si>
  <si>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</si>
  <si>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</si>
  <si>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</si>
  <si>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</si>
  <si>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</si>
  <si>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</si>
  <si>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</si>
  <si>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</si>
  <si>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</si>
  <si>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</si>
  <si>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</si>
  <si>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</si>
  <si>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</si>
  <si>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</si>
  <si>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</si>
  <si>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</si>
  <si>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</si>
  <si>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</si>
  <si>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</si>
  <si>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</si>
  <si>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</si>
  <si>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</si>
  <si>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</si>
  <si>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</si>
  <si>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</si>
  <si>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</si>
  <si>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</si>
  <si>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</si>
  <si>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</si>
  <si>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</si>
  <si>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</si>
  <si>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</si>
  <si>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</si>
  <si>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</si>
  <si>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</si>
  <si>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</si>
  <si>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</si>
  <si>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</si>
  <si>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</si>
  <si>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</si>
  <si>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</si>
  <si>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</si>
  <si>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</si>
  <si>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</si>
  <si>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</si>
  <si>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</si>
  <si>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</si>
  <si>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</si>
  <si>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</si>
  <si>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</si>
  <si>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</si>
  <si>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</si>
  <si>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</si>
  <si>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</si>
  <si>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</si>
  <si>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</si>
  <si>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</si>
  <si>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</si>
  <si>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</si>
  <si>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</si>
  <si>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</si>
  <si>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</si>
  <si>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</si>
  <si>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</si>
  <si>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</si>
  <si>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</si>
  <si>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</si>
  <si>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</si>
  <si>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</si>
  <si>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</si>
  <si>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</si>
  <si>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</si>
  <si>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</si>
  <si>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</si>
  <si>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</si>
  <si>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</si>
  <si>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</si>
  <si>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</si>
  <si>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</si>
  <si>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</si>
  <si>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</si>
  <si>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</si>
  <si>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</si>
  <si>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</si>
  <si>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</si>
  <si>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</si>
  <si>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</si>
  <si>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</si>
  <si>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</si>
  <si>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</si>
  <si>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</si>
  <si>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</si>
  <si>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</si>
  <si>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</si>
  <si>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</si>
  <si>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</si>
  <si>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</si>
  <si>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</si>
  <si>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</si>
  <si>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</si>
  <si>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</si>
  <si>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</si>
  <si>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</si>
  <si>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</si>
  <si>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</si>
  <si>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</si>
  <si>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</si>
  <si>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</si>
  <si>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</si>
  <si>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</si>
  <si>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</si>
  <si>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</si>
  <si>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</si>
  <si>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</si>
  <si>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</si>
  <si>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</si>
  <si>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</si>
  <si>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</si>
  <si>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</si>
  <si>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</si>
  <si>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</si>
  <si>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</si>
  <si>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</si>
  <si>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</si>
  <si>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</si>
  <si>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</si>
  <si>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</si>
  <si>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</si>
  <si>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</si>
  <si>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</si>
  <si>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</si>
  <si>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</si>
  <si>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</si>
  <si>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</si>
  <si>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</si>
  <si>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</si>
  <si>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</si>
  <si>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</si>
  <si>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</si>
  <si>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</si>
  <si>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</si>
  <si>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</si>
  <si>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</si>
  <si>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</si>
  <si>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</si>
  <si>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</si>
  <si>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</si>
  <si>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</si>
  <si>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</si>
  <si>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</si>
  <si>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</si>
  <si>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</si>
  <si>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</si>
  <si>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</si>
  <si>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</si>
  <si>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</si>
  <si>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</si>
  <si>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</si>
  <si>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</si>
  <si>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</si>
  <si>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</si>
  <si>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</si>
  <si>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</si>
  <si>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</si>
  <si>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</si>
  <si>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</si>
  <si>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</si>
  <si>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</si>
  <si>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</si>
  <si>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</si>
  <si>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</si>
  <si>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</si>
  <si>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</si>
  <si>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</si>
  <si>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</si>
  <si>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</si>
  <si>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</si>
  <si>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</si>
  <si>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</si>
  <si>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</si>
  <si>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</si>
  <si>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</si>
  <si>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</si>
  <si>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</si>
  <si>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</si>
  <si>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</si>
  <si>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</si>
  <si>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</si>
  <si>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</si>
  <si>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</si>
  <si>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</si>
  <si>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</si>
  <si>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</si>
  <si>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</si>
  <si>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</si>
  <si>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</si>
  <si>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</si>
  <si>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</si>
  <si>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</si>
  <si>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</si>
  <si>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</si>
  <si>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</si>
  <si>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</si>
  <si>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</si>
  <si>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</si>
  <si>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</si>
  <si>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</si>
  <si>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</si>
  <si>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</si>
  <si>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</si>
  <si>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</si>
  <si>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</si>
  <si>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</si>
  <si>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</si>
  <si>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</si>
  <si>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</si>
  <si>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</si>
  <si>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</si>
  <si>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</si>
  <si>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</si>
  <si>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</si>
  <si>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</si>
  <si>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</si>
  <si>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</si>
  <si>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</si>
  <si>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</si>
  <si>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</si>
  <si>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</si>
  <si>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</si>
  <si>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</si>
  <si>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</si>
  <si>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</si>
  <si>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</si>
  <si>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</si>
  <si>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</si>
  <si>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</si>
  <si>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</si>
  <si>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</si>
  <si>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</si>
  <si>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</si>
  <si>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</si>
  <si>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</si>
  <si>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</si>
  <si>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</si>
  <si>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</si>
  <si>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</si>
  <si>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</si>
  <si>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</si>
  <si>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</si>
  <si>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</si>
  <si>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</si>
  <si>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</si>
  <si>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</si>
  <si>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</si>
  <si>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</si>
  <si>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</si>
  <si>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</si>
  <si>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</si>
  <si>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</si>
  <si>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</si>
  <si>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</si>
  <si>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</si>
  <si>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</si>
  <si>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</si>
  <si>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</si>
  <si>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</si>
  <si>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</si>
  <si>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</si>
  <si>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</si>
  <si>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</si>
  <si>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</si>
  <si>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</si>
  <si>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</si>
  <si>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</si>
  <si>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</si>
  <si>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</si>
  <si>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</si>
  <si>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</si>
  <si>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</si>
  <si>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</si>
  <si>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</si>
  <si>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</si>
  <si>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</si>
  <si>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</si>
  <si>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</si>
  <si>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</si>
  <si>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</si>
  <si>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</si>
  <si>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</si>
  <si>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</si>
  <si>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</si>
  <si>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</si>
  <si>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</si>
  <si>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</si>
  <si>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</si>
  <si>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</si>
  <si>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</si>
  <si>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</si>
  <si>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</si>
  <si>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</si>
  <si>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</si>
  <si>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</si>
  <si>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</si>
  <si>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</si>
  <si>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</si>
  <si>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</si>
  <si>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</si>
  <si>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</si>
  <si>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</si>
  <si>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</si>
  <si>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</si>
  <si>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</si>
  <si>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</si>
  <si>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</si>
  <si>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</si>
  <si>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</si>
  <si>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</si>
  <si>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</si>
  <si>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</si>
  <si>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</si>
  <si>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</si>
  <si>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</si>
  <si>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</si>
  <si>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</si>
  <si>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</si>
  <si>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</si>
  <si>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</si>
  <si>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</si>
  <si>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</si>
  <si>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</si>
  <si>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</si>
  <si>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</si>
  <si>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</si>
  <si>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</si>
  <si>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</si>
  <si>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</si>
  <si>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</si>
  <si>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</si>
  <si>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</si>
  <si>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</si>
  <si>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</si>
  <si>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</si>
  <si>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</si>
  <si>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</si>
  <si>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</si>
  <si>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</si>
  <si>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</si>
  <si>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</si>
  <si>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</si>
  <si>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</si>
  <si>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</si>
  <si>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</si>
  <si>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</si>
  <si>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</si>
  <si>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</si>
  <si>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</si>
  <si>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</si>
  <si>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</si>
  <si>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</si>
  <si>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</si>
  <si>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</si>
  <si>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</si>
  <si>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</si>
  <si>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</si>
  <si>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</si>
  <si>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</si>
  <si>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</si>
  <si>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</si>
  <si>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</si>
  <si>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</si>
  <si>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</si>
  <si>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</si>
  <si>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</si>
  <si>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</si>
  <si>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</si>
  <si>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</si>
  <si>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</si>
  <si>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</si>
  <si>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</si>
  <si>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</si>
  <si>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</si>
  <si>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</si>
  <si>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</si>
  <si>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</si>
  <si>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</si>
  <si>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</si>
  <si>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</si>
  <si>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</si>
  <si>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</si>
  <si>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</si>
  <si>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</si>
  <si>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</si>
  <si>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</si>
  <si>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</si>
  <si>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</si>
  <si>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</si>
  <si>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</si>
  <si>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</si>
  <si>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</si>
  <si>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</si>
  <si>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</si>
  <si>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</si>
  <si>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</si>
  <si>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</si>
  <si>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</si>
  <si>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</si>
  <si>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</si>
  <si>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</si>
  <si>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</si>
  <si>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</si>
  <si>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</si>
  <si>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</si>
  <si>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</si>
  <si>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</si>
  <si>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</si>
  <si>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</si>
  <si>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</si>
  <si>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</si>
  <si>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</si>
  <si>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</si>
  <si>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</si>
  <si>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</si>
  <si>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</si>
  <si>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</si>
  <si>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</si>
  <si>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</si>
  <si>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</si>
  <si>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</si>
  <si>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</si>
  <si>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</si>
  <si>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</si>
  <si>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</si>
  <si>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</si>
  <si>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</si>
  <si>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</si>
  <si>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</si>
  <si>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</si>
  <si>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</si>
  <si>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</si>
  <si>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</si>
  <si>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</si>
  <si>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</si>
  <si>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</si>
  <si>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</si>
  <si>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</si>
  <si>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</si>
  <si>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</si>
  <si>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</si>
  <si>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</si>
  <si>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</si>
  <si>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</si>
  <si>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</si>
  <si>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</si>
  <si>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</si>
  <si>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</si>
  <si>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</si>
  <si>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</si>
  <si>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</si>
  <si>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</si>
  <si>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</si>
  <si>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</si>
  <si>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</si>
  <si>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</si>
  <si>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</si>
  <si>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</si>
  <si>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</si>
  <si>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</si>
  <si>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</si>
  <si>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</si>
  <si>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</si>
  <si>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</si>
  <si>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</si>
  <si>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</si>
  <si>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</si>
  <si>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</si>
  <si>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</si>
  <si>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</si>
  <si>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</si>
  <si>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</si>
  <si>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</si>
  <si>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</si>
  <si>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</si>
  <si>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</si>
  <si>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</si>
  <si>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</si>
  <si>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</si>
  <si>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</si>
  <si>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</si>
  <si>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</si>
  <si>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</si>
  <si>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</si>
  <si>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</si>
  <si>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</si>
  <si>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</si>
  <si>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</si>
  <si>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</si>
  <si>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</si>
  <si>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</si>
  <si>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</si>
  <si>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</si>
  <si>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</si>
  <si>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</si>
  <si>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</si>
  <si>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</si>
  <si>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</si>
  <si>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</si>
  <si>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</si>
  <si>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</si>
  <si>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</si>
  <si>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</si>
  <si>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</si>
  <si>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</si>
  <si>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</si>
  <si>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</si>
  <si>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</si>
  <si>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</si>
  <si>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</si>
  <si>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</si>
  <si>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</si>
  <si>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</si>
  <si>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</si>
  <si>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</si>
  <si>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</si>
  <si>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</si>
  <si>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</si>
  <si>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</si>
  <si>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</si>
  <si>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</si>
  <si>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</si>
  <si>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</si>
  <si>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</si>
  <si>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</si>
  <si>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</si>
  <si>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</si>
  <si>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</si>
  <si>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</si>
  <si>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</si>
  <si>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</si>
  <si>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</si>
  <si>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</si>
  <si>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</si>
  <si>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</si>
  <si>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</si>
  <si>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</si>
  <si>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</si>
  <si>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</si>
  <si>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</si>
  <si>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</si>
  <si>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</si>
  <si>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</si>
  <si>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</si>
  <si>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</si>
  <si>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</si>
  <si>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</si>
  <si>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</si>
  <si>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</si>
  <si>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</si>
  <si>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</si>
  <si>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</si>
  <si>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</si>
  <si>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</si>
  <si>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</si>
  <si>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</si>
  <si>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</si>
  <si>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</si>
  <si>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</si>
  <si>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</si>
  <si>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</si>
  <si>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</si>
  <si>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</si>
  <si>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</si>
  <si>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</si>
  <si>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</si>
  <si>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</si>
  <si>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</si>
  <si>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</si>
  <si>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</si>
  <si>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</si>
  <si>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</si>
  <si>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</si>
  <si>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</si>
  <si>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</si>
  <si>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</si>
  <si>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</si>
  <si>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</si>
  <si>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</si>
  <si>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</si>
  <si>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</si>
  <si>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</si>
  <si>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</si>
  <si>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</si>
  <si>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</si>
  <si>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</si>
  <si>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</si>
  <si>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</si>
  <si>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</si>
  <si>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</si>
  <si>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</si>
  <si>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</si>
  <si>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</si>
  <si>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</si>
  <si>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</si>
  <si>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</si>
  <si>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</si>
  <si>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</si>
  <si>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</si>
  <si>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</si>
  <si>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</si>
  <si>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</si>
  <si>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</si>
  <si>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</si>
  <si>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</si>
  <si>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</si>
  <si>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</si>
  <si>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</si>
  <si>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</si>
  <si>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</si>
  <si>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</si>
  <si>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</si>
  <si>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</si>
  <si>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</si>
  <si>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</si>
  <si>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</si>
  <si>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</si>
  <si>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</si>
  <si>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</si>
  <si>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</si>
  <si>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</si>
  <si>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</si>
  <si>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</si>
  <si>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</si>
  <si>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</si>
  <si>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</si>
  <si>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</si>
  <si>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</si>
  <si>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</si>
  <si>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</si>
  <si>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</si>
  <si>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</si>
  <si>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</si>
  <si>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</si>
  <si>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</si>
  <si>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</si>
  <si>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</si>
  <si>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</si>
  <si>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</si>
  <si>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</si>
  <si>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</si>
  <si>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</si>
  <si>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</si>
  <si>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</si>
  <si>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</si>
  <si>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</si>
  <si>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</si>
  <si>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</si>
  <si>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</si>
  <si>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</si>
  <si>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</si>
  <si>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</si>
  <si>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</si>
  <si>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</si>
  <si>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</si>
  <si>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</si>
  <si>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</si>
  <si>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</si>
  <si>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</si>
  <si>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</si>
  <si>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</si>
  <si>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</si>
  <si>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</si>
  <si>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</si>
  <si>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</si>
  <si>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</si>
  <si>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</si>
  <si>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</si>
  <si>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</si>
  <si>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</si>
  <si>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</si>
  <si>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</si>
  <si>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</si>
  <si>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</si>
  <si>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</si>
  <si>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</si>
  <si>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</si>
  <si>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</si>
  <si>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</si>
  <si>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</si>
  <si>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</si>
  <si>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</si>
  <si>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</si>
  <si>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</si>
  <si>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</si>
  <si>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</si>
  <si>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</si>
  <si>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</si>
  <si>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</si>
  <si>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</si>
  <si>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</si>
  <si>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</si>
  <si>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</si>
  <si>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</si>
  <si>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</si>
  <si>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</si>
  <si>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</si>
  <si>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</si>
  <si>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</si>
  <si>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</si>
  <si>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</si>
  <si>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</si>
  <si>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</si>
  <si>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</si>
  <si>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</si>
  <si>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</si>
  <si>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</si>
  <si>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</si>
  <si>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</si>
  <si>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</si>
  <si>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</si>
  <si>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</si>
  <si>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</si>
  <si>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</si>
  <si>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</si>
  <si>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</si>
  <si>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</si>
  <si>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</si>
  <si>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</si>
  <si>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</si>
  <si>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</si>
  <si>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</si>
  <si>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</si>
  <si>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</si>
  <si>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</si>
  <si>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</si>
  <si>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</si>
  <si>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</si>
  <si>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</si>
  <si>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</si>
  <si>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</si>
  <si>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</si>
  <si>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</si>
  <si>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</si>
  <si>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</si>
  <si>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</si>
  <si>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</si>
  <si>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</si>
  <si>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</si>
  <si>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</si>
  <si>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</si>
  <si>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</si>
  <si>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</si>
  <si>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</si>
  <si>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</si>
  <si>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</si>
  <si>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</si>
  <si>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</si>
  <si>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</si>
  <si>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</si>
  <si>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</si>
  <si>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</si>
  <si>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</si>
  <si>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</si>
  <si>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</si>
  <si>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</si>
  <si>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</si>
  <si>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</si>
  <si>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</si>
  <si>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</si>
  <si>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</si>
  <si>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</si>
  <si>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</si>
  <si>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</si>
  <si>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</si>
  <si>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</si>
  <si>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</si>
  <si>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</si>
  <si>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</si>
  <si>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</si>
  <si>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</si>
  <si>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</si>
  <si>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</si>
  <si>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</si>
  <si>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</si>
  <si>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</si>
  <si>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</si>
  <si>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</si>
  <si>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</si>
  <si>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</si>
  <si>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</si>
  <si>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</si>
  <si>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</si>
  <si>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</si>
  <si>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</si>
  <si>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</si>
  <si>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</si>
  <si>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</si>
  <si>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</si>
  <si>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</si>
  <si>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</si>
  <si>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</si>
  <si>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</si>
  <si>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</si>
  <si>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</si>
  <si>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</si>
  <si>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</si>
  <si>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</si>
  <si>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</si>
  <si>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</si>
  <si>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</si>
  <si>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</si>
  <si>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</si>
  <si>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</si>
  <si>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</si>
  <si>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</si>
  <si>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</si>
  <si>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</si>
  <si>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</si>
  <si>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</si>
  <si>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</si>
  <si>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</si>
  <si>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</si>
  <si>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</si>
  <si>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</si>
  <si>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</si>
  <si>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</si>
  <si>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</si>
  <si>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</si>
  <si>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</si>
  <si>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</si>
  <si>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</si>
  <si>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</si>
  <si>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</si>
  <si>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</si>
  <si>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</si>
  <si>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</si>
  <si>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</si>
  <si>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</si>
  <si>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</si>
  <si>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</si>
  <si>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</si>
  <si>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</si>
  <si>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</si>
  <si>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</si>
  <si>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</si>
  <si>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</si>
  <si>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</si>
  <si>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</si>
  <si>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</si>
  <si>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</si>
  <si>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</si>
  <si>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</si>
  <si>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</si>
  <si>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</si>
  <si>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</si>
  <si>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</si>
  <si>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</si>
  <si>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</si>
  <si>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</si>
  <si>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</si>
  <si>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</si>
  <si>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</si>
  <si>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</si>
  <si>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</si>
  <si>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</si>
  <si>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</si>
  <si>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</si>
  <si>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</si>
  <si>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</si>
  <si>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</si>
  <si>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</si>
  <si>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</si>
  <si>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</si>
  <si>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</si>
  <si>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</si>
  <si>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</si>
  <si>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</si>
  <si>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</si>
  <si>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</si>
  <si>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</si>
  <si>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</si>
  <si>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</si>
  <si>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</si>
  <si>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</si>
  <si>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</si>
  <si>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</si>
  <si>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</si>
  <si>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</si>
  <si>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</si>
  <si>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</si>
  <si>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</si>
  <si>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</si>
  <si>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</si>
  <si>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</si>
  <si>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</si>
  <si>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</si>
  <si>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</si>
  <si>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</si>
  <si>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</si>
  <si>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</si>
  <si>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</si>
  <si>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</si>
  <si>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</si>
  <si>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</si>
  <si>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</si>
  <si>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</si>
  <si>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</si>
  <si>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</si>
  <si>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</si>
  <si>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</si>
  <si>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</si>
  <si>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</si>
  <si>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</si>
  <si>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</si>
  <si>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</si>
  <si>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</si>
  <si>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</si>
  <si>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</si>
  <si>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</si>
  <si>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</si>
  <si>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</si>
  <si>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</si>
  <si>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</si>
  <si>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</si>
  <si>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</si>
  <si>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</si>
  <si>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</si>
  <si>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</si>
  <si>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</si>
  <si>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</si>
  <si>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</si>
  <si>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</si>
  <si>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</si>
  <si>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</si>
  <si>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</si>
  <si>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</si>
  <si>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</si>
  <si>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</si>
  <si>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</si>
  <si>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</si>
  <si>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</si>
  <si>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</si>
  <si>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</si>
  <si>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</si>
  <si>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</si>
  <si>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</si>
  <si>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</si>
  <si>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</si>
  <si>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</si>
  <si>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</si>
  <si>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</si>
  <si>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</si>
  <si>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</si>
  <si>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</si>
  <si>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</si>
  <si>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</si>
  <si>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</si>
  <si>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</si>
  <si>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</si>
  <si>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</si>
  <si>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</si>
  <si>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</si>
  <si>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</si>
  <si>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</si>
  <si>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</si>
  <si>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</si>
  <si>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</si>
  <si>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</si>
  <si>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</si>
  <si>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</si>
  <si>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</si>
  <si>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</si>
  <si>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</si>
  <si>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</si>
  <si>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</si>
  <si>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</si>
  <si>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</si>
  <si>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</si>
  <si>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</si>
  <si>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</si>
  <si>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</si>
  <si>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</si>
  <si>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</si>
  <si>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</si>
  <si>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</si>
  <si>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</si>
  <si>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</si>
  <si>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</si>
  <si>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</si>
  <si>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</si>
  <si>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</si>
  <si>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</si>
  <si>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</si>
  <si>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</si>
  <si>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</si>
  <si>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</si>
  <si>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</si>
  <si>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</si>
  <si>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</si>
  <si>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</si>
  <si>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</si>
  <si>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</si>
  <si>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</si>
  <si>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</si>
  <si>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</si>
  <si>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</si>
  <si>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</si>
  <si>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</si>
  <si>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</si>
  <si>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</si>
  <si>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</si>
  <si>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</si>
  <si>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</si>
  <si>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</si>
  <si>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</si>
  <si>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</si>
  <si>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</si>
  <si>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</si>
  <si>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</si>
  <si>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</si>
  <si>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</si>
  <si>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</si>
  <si>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</si>
  <si>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</si>
  <si>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</si>
  <si>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</si>
  <si>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</si>
  <si>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</si>
  <si>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</si>
  <si>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</si>
  <si>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</si>
  <si>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</si>
  <si>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</si>
  <si>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</si>
  <si>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</si>
  <si>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</si>
  <si>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</si>
  <si>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</si>
  <si>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</si>
  <si>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</si>
  <si>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</si>
  <si>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</si>
  <si>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</si>
  <si>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</si>
  <si>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</si>
  <si>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</si>
  <si>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</si>
  <si>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</si>
  <si>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</si>
  <si>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</si>
  <si>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</si>
  <si>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</si>
  <si>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</si>
  <si>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</si>
  <si>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</si>
  <si>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</si>
  <si>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</si>
  <si>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</si>
  <si>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</si>
  <si>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</si>
  <si>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</si>
  <si>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</si>
  <si>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</si>
  <si>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</si>
  <si>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</si>
  <si>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</si>
  <si>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</si>
  <si>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</si>
  <si>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</si>
  <si>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</si>
  <si>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</si>
  <si>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</si>
  <si>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</si>
  <si>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</si>
  <si>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</si>
  <si>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</si>
  <si>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</si>
  <si>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</si>
  <si>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</si>
  <si>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</si>
  <si>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</si>
  <si>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</si>
  <si>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</si>
  <si>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</si>
  <si>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</si>
  <si>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</si>
  <si>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</si>
  <si>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</si>
  <si>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</si>
  <si>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</si>
  <si>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</si>
  <si>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</si>
  <si>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</si>
  <si>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</si>
  <si>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</si>
  <si>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</si>
  <si>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</si>
  <si>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</si>
  <si>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</si>
  <si>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</si>
  <si>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</si>
  <si>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</si>
  <si>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</si>
  <si>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</si>
  <si>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</si>
  <si>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</si>
  <si>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</si>
  <si>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</si>
  <si>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</si>
  <si>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</si>
  <si>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</si>
  <si>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</si>
  <si>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</si>
  <si>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</si>
  <si>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</si>
  <si>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</si>
  <si>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</si>
  <si>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</si>
  <si>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</si>
  <si>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</si>
  <si>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</si>
  <si>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</si>
  <si>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</si>
  <si>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</si>
  <si>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</si>
  <si>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</si>
  <si>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</si>
  <si>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</si>
  <si>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</si>
  <si>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</si>
  <si>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</si>
  <si>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</si>
  <si>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</si>
  <si>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</si>
  <si>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</si>
  <si>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</si>
  <si>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</si>
  <si>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</si>
  <si>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</si>
  <si>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</si>
  <si>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</si>
  <si>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</si>
  <si>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</si>
  <si>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</si>
  <si>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</si>
  <si>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</si>
  <si>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</si>
  <si>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</si>
  <si>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</si>
  <si>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</si>
  <si>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</si>
  <si>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</si>
  <si>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</si>
  <si>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</si>
  <si>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</si>
  <si>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</si>
  <si>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</si>
  <si>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</si>
  <si>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</si>
  <si>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</si>
  <si>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</si>
  <si>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</si>
  <si>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</si>
  <si>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</si>
  <si>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</si>
  <si>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</si>
  <si>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</si>
  <si>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</si>
  <si>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</si>
  <si>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</si>
  <si>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</si>
  <si>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</si>
  <si>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</si>
  <si>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</si>
  <si>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</si>
  <si>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</si>
  <si>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</si>
  <si>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</si>
  <si>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</si>
  <si>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</si>
  <si>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</si>
  <si>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</si>
  <si>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</si>
  <si>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</si>
  <si>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</si>
  <si>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</si>
  <si>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</si>
  <si>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</si>
  <si>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</si>
  <si>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</si>
  <si>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</si>
  <si>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</si>
  <si>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</si>
  <si>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</si>
  <si>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</si>
  <si>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</si>
  <si>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</si>
  <si>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</si>
  <si>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</si>
  <si>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</si>
  <si>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</si>
  <si>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</si>
  <si>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</si>
  <si>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</si>
  <si>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</si>
  <si>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</si>
  <si>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</si>
  <si>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</si>
  <si>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</si>
  <si>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</si>
  <si>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</si>
  <si>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</si>
  <si>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</si>
  <si>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</si>
  <si>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</si>
  <si>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</si>
  <si>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</si>
  <si>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</si>
  <si>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</si>
  <si>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</si>
  <si>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</si>
  <si>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</si>
  <si>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</si>
  <si>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</si>
  <si>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</si>
  <si>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</si>
  <si>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</si>
  <si>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</si>
  <si>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</si>
  <si>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</si>
  <si>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</si>
  <si>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</si>
  <si>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</si>
  <si>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</si>
  <si>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</si>
  <si>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</si>
  <si>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</si>
  <si>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</si>
  <si>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</si>
  <si>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</si>
  <si>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</si>
  <si>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</si>
  <si>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</si>
  <si>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</si>
  <si>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</si>
  <si>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</si>
  <si>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</si>
  <si>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</si>
  <si>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</si>
  <si>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</si>
  <si>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</si>
  <si>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</si>
  <si>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</si>
  <si>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</si>
  <si>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</si>
  <si>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</si>
  <si>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</si>
  <si>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</si>
  <si>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</si>
  <si>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</si>
  <si>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</si>
  <si>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</si>
  <si>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</si>
  <si>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</si>
  <si>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</si>
  <si>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</si>
  <si>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</si>
  <si>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</si>
  <si>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</si>
  <si>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</si>
  <si>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</si>
  <si>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</si>
  <si>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</si>
  <si>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</si>
  <si>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</si>
  <si>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</si>
  <si>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</si>
  <si>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</si>
  <si>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</si>
  <si>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</si>
  <si>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</si>
  <si>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</si>
  <si>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</si>
  <si>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</si>
  <si>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</si>
  <si>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</si>
  <si>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</si>
  <si>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</si>
  <si>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</si>
  <si>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</si>
  <si>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</si>
  <si>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</si>
  <si>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</si>
  <si>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</si>
  <si>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</si>
  <si>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</si>
  <si>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</si>
  <si>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</si>
  <si>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</si>
  <si>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</si>
  <si>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</si>
  <si>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</si>
  <si>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</si>
  <si>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</si>
  <si>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</si>
  <si>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</si>
  <si>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</si>
  <si>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</si>
  <si>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</si>
  <si>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</si>
  <si>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</si>
  <si>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</si>
  <si>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</si>
  <si>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</si>
  <si>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</si>
  <si>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</si>
  <si>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</si>
  <si>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</si>
  <si>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</si>
  <si>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</si>
  <si>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</si>
  <si>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</si>
  <si>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</si>
  <si>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</si>
  <si>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</si>
  <si>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</si>
  <si>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</si>
  <si>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</si>
  <si>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</si>
  <si>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</si>
  <si>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</si>
  <si>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</si>
  <si>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</si>
  <si>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</si>
  <si>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</si>
  <si>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</si>
  <si>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</si>
  <si>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</si>
  <si>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</si>
  <si>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</si>
  <si>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</si>
  <si>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</si>
  <si>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</si>
  <si>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</si>
  <si>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</si>
  <si>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</si>
  <si>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</si>
  <si>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</si>
  <si>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</si>
  <si>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</si>
  <si>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</si>
  <si>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</si>
  <si>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</si>
  <si>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</si>
  <si>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</si>
  <si>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</si>
  <si>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</si>
  <si>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</si>
  <si>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</si>
  <si>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</si>
  <si>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</si>
  <si>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</si>
  <si>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</si>
  <si>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</si>
  <si>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</si>
  <si>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</si>
  <si>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</si>
  <si>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</si>
  <si>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</si>
  <si>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</si>
  <si>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</si>
  <si>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</si>
  <si>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</si>
  <si>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</si>
  <si>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</si>
  <si>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</si>
  <si>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</si>
  <si>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</si>
  <si>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</si>
  <si>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</si>
  <si>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</si>
  <si>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</si>
  <si>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</si>
  <si>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</si>
  <si>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</si>
  <si>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</si>
  <si>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</si>
  <si>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</si>
  <si>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</si>
  <si>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</si>
  <si>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</si>
  <si>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</si>
  <si>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</si>
  <si>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</si>
  <si>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</si>
  <si>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</si>
  <si>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</si>
  <si>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</si>
  <si>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</si>
  <si>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</si>
  <si>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</si>
  <si>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</si>
  <si>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</si>
  <si>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</si>
  <si>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</si>
  <si>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</si>
  <si>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</si>
  <si>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</si>
  <si>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</si>
  <si>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</si>
  <si>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</si>
  <si>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</si>
  <si>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</si>
  <si>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</si>
  <si>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</si>
  <si>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</si>
  <si>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</si>
  <si>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</si>
  <si>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</si>
  <si>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</si>
  <si>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</si>
  <si>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</si>
  <si>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</si>
  <si>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</si>
  <si>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</si>
  <si>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</si>
  <si>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</si>
  <si>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</si>
  <si>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</si>
  <si>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</si>
  <si>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</si>
  <si>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</si>
  <si>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</si>
  <si>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</si>
  <si>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</si>
  <si>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</si>
  <si>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</si>
  <si>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</si>
  <si>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</si>
  <si>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</si>
  <si>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</si>
  <si>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</si>
  <si>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</si>
  <si>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</si>
  <si>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</si>
  <si>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</si>
  <si>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</si>
  <si>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</si>
  <si>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</si>
  <si>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</si>
  <si>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</si>
  <si>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</si>
  <si>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</si>
  <si>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</si>
  <si>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</si>
  <si>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</si>
  <si>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</si>
  <si>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</si>
  <si>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</si>
  <si>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</si>
  <si>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</si>
  <si>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</si>
  <si>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</si>
  <si>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</si>
  <si>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</si>
  <si>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</si>
  <si>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</si>
  <si>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</si>
  <si>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</si>
  <si>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</si>
  <si>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</si>
  <si>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</si>
  <si>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</si>
  <si>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</si>
  <si>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</si>
  <si>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</si>
  <si>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</si>
  <si>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</si>
  <si>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</si>
  <si>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</si>
  <si>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</si>
  <si>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</si>
  <si>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</si>
  <si>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</si>
  <si>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</si>
  <si>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</si>
  <si>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</si>
  <si>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</si>
  <si>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</si>
  <si>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</si>
  <si>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</si>
  <si>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</si>
  <si>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</si>
  <si>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</si>
  <si>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</si>
  <si>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</si>
  <si>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</si>
  <si>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</si>
  <si>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</si>
  <si>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</si>
  <si>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</si>
  <si>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</si>
  <si>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</si>
  <si>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</si>
  <si>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</si>
  <si>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</si>
  <si>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</si>
  <si>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</si>
  <si>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</si>
  <si>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</si>
  <si>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</si>
  <si>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</si>
  <si>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</si>
  <si>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</si>
  <si>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</si>
  <si>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</si>
  <si>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</si>
  <si>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</si>
  <si>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</si>
  <si>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</si>
  <si>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</si>
  <si>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</si>
  <si>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</si>
  <si>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</si>
  <si>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</si>
  <si>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</si>
  <si>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</si>
  <si>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</si>
  <si>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</si>
  <si>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</si>
  <si>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</si>
  <si>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</si>
  <si>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</si>
  <si>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</si>
  <si>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</si>
  <si>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</si>
  <si>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</si>
  <si>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</si>
  <si>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</si>
  <si>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</si>
  <si>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</si>
  <si>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</si>
  <si>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</si>
  <si>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</si>
  <si>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</si>
  <si>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</si>
  <si>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</si>
  <si>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</si>
  <si>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</si>
  <si>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</si>
  <si>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</si>
  <si>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</si>
  <si>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</si>
  <si>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</si>
  <si>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</si>
  <si>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</si>
  <si>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</si>
  <si>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</si>
  <si>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</si>
  <si>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</si>
  <si>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</si>
  <si>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</si>
  <si>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</si>
  <si>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</si>
  <si>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</si>
  <si>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</si>
  <si>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</si>
  <si>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</si>
  <si>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</si>
  <si>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</si>
  <si>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</si>
  <si>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</si>
  <si>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</si>
  <si>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</si>
  <si>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</si>
  <si>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</si>
  <si>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</si>
  <si>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</si>
  <si>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</si>
  <si>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</si>
  <si>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</si>
  <si>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</si>
  <si>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</si>
  <si>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</si>
  <si>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</si>
  <si>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</si>
  <si>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</si>
  <si>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</si>
  <si>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</si>
  <si>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</si>
  <si>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</si>
  <si>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</si>
  <si>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</si>
  <si>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</si>
  <si>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</si>
  <si>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</si>
  <si>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</si>
  <si>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</si>
  <si>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</si>
  <si>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</si>
  <si>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</si>
  <si>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</si>
  <si>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</si>
  <si>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</si>
  <si>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</si>
  <si>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</si>
  <si>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</si>
  <si>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</si>
  <si>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</si>
  <si>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</si>
  <si>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</si>
  <si>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</si>
  <si>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</si>
  <si>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</si>
  <si>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</si>
  <si>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</si>
  <si>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</si>
  <si>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</si>
  <si>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</si>
  <si>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</si>
  <si>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</si>
  <si>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</si>
  <si>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</si>
  <si>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</si>
  <si>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</si>
  <si>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</si>
  <si>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</si>
  <si>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</si>
  <si>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</si>
  <si>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</si>
  <si>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</si>
  <si>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</si>
  <si>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</si>
  <si>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</si>
  <si>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</si>
  <si>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</si>
  <si>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</si>
  <si>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</si>
  <si>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</si>
  <si>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</si>
  <si>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</si>
  <si>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</si>
  <si>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</si>
  <si>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</si>
  <si>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</si>
  <si>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</si>
  <si>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</si>
  <si>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</si>
  <si>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</si>
  <si>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</si>
  <si>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</si>
  <si>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</si>
  <si>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</si>
  <si>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</si>
  <si>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</si>
  <si>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</si>
  <si>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</si>
  <si>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</si>
  <si>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</si>
  <si>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</si>
  <si>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</si>
  <si>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</si>
  <si>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</si>
  <si>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</si>
  <si>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</si>
  <si>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</si>
  <si>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</si>
  <si>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</si>
  <si>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</si>
  <si>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</si>
  <si>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</si>
  <si>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</si>
  <si>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</si>
  <si>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</si>
  <si>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</si>
  <si>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</si>
  <si>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</si>
  <si>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</si>
  <si>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</si>
  <si>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</si>
  <si>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</si>
  <si>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</si>
  <si>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</si>
  <si>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</si>
  <si>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</si>
  <si>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</si>
  <si>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</si>
  <si>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</si>
  <si>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</si>
  <si>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</si>
  <si>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</si>
  <si>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</si>
  <si>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</si>
  <si>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</si>
  <si>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</si>
  <si>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</si>
  <si>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</si>
  <si>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</si>
  <si>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</si>
  <si>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</si>
  <si>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</si>
  <si>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</si>
  <si>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</si>
  <si>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</si>
  <si>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</si>
  <si>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</si>
  <si>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</si>
  <si>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</si>
  <si>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</si>
  <si>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</si>
  <si>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</si>
  <si>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</si>
  <si>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</si>
  <si>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</si>
  <si>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</si>
  <si>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</si>
  <si>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</si>
  <si>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</si>
  <si>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</si>
  <si>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</si>
  <si>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</si>
  <si>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</si>
  <si>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</si>
  <si>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</si>
  <si>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</si>
  <si>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</si>
  <si>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</si>
  <si>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</si>
  <si>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</si>
  <si>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</si>
  <si>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</si>
  <si>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</si>
  <si>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</si>
  <si>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</si>
  <si>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</si>
  <si>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</si>
  <si>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</si>
  <si>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</si>
  <si>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</si>
  <si>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</si>
  <si>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</si>
  <si>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</si>
  <si>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</si>
  <si>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</si>
  <si>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</si>
  <si>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</si>
  <si>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</si>
  <si>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</si>
  <si>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</si>
  <si>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</si>
  <si>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</si>
  <si>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</si>
  <si>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</si>
  <si>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</si>
  <si>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</si>
  <si>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</si>
  <si>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</si>
  <si>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</si>
  <si>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</si>
  <si>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</si>
  <si>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</si>
  <si>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</si>
  <si>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</si>
  <si>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</si>
  <si>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</si>
  <si>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</si>
  <si>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</si>
  <si>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</si>
  <si>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</si>
  <si>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</si>
  <si>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</si>
  <si>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</si>
  <si>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</si>
  <si>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</si>
  <si>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</si>
  <si>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</si>
  <si>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</si>
  <si>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</si>
  <si>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</si>
  <si>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</si>
  <si>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</si>
  <si>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</si>
  <si>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</si>
  <si>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</si>
  <si>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</si>
  <si>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</si>
  <si>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</si>
  <si>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</si>
  <si>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</si>
  <si>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</si>
  <si>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</si>
  <si>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</si>
  <si>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</si>
  <si>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</si>
  <si>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</si>
  <si>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</si>
  <si>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</si>
  <si>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</si>
  <si>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</si>
  <si>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</si>
  <si>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</si>
  <si>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</si>
  <si>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</si>
  <si>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</si>
  <si>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</si>
  <si>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</si>
  <si>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</si>
  <si>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</si>
  <si>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</si>
  <si>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</si>
  <si>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</si>
  <si>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</si>
  <si>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</si>
  <si>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</si>
  <si>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</si>
  <si>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</si>
  <si>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</si>
  <si>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</si>
  <si>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</si>
  <si>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</si>
  <si>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</si>
  <si>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</si>
  <si>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</si>
  <si>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</si>
  <si>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</si>
  <si>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</si>
  <si>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</si>
  <si>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</si>
  <si>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</si>
  <si>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</si>
  <si>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</si>
  <si>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</si>
  <si>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</si>
  <si>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</si>
  <si>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</si>
  <si>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</si>
  <si>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</si>
  <si>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</si>
  <si>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</si>
  <si>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</si>
  <si>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</si>
  <si>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</si>
  <si>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</si>
  <si>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</si>
  <si>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</si>
  <si>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</si>
  <si>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</si>
  <si>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</si>
  <si>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</si>
  <si>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</si>
  <si>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</si>
  <si>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</si>
  <si>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</si>
  <si>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</si>
  <si>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</si>
  <si>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</si>
  <si>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</si>
  <si>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</si>
  <si>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</si>
  <si>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</si>
  <si>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</si>
  <si>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</si>
  <si>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</si>
  <si>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</si>
  <si>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</si>
  <si>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</si>
  <si>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</si>
  <si>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</si>
  <si>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</si>
  <si>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</si>
  <si>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</si>
  <si>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</si>
  <si>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</si>
  <si>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</si>
  <si>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</si>
  <si>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</si>
  <si>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</si>
  <si>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</si>
  <si>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</si>
  <si>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</si>
  <si>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</si>
  <si>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</si>
  <si>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</si>
  <si>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</si>
  <si>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</si>
  <si>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</si>
  <si>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</si>
  <si>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</si>
  <si>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</si>
  <si>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</si>
  <si>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</si>
  <si>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</si>
  <si>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</si>
  <si>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</si>
  <si>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</si>
  <si>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</si>
  <si>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</si>
  <si>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</si>
  <si>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</si>
  <si>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</si>
  <si>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</si>
  <si>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</si>
  <si>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</si>
  <si>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</si>
  <si>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</si>
  <si>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</si>
  <si>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</si>
  <si>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</si>
  <si>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</si>
  <si>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</si>
  <si>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</si>
  <si>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</si>
  <si>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</si>
  <si>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</si>
  <si>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</si>
  <si>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</si>
  <si>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</si>
  <si>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</si>
  <si>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</si>
  <si>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</si>
  <si>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</si>
  <si>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</si>
  <si>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</si>
  <si>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</si>
  <si>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</si>
  <si>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</si>
  <si>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</si>
  <si>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</si>
  <si>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</si>
  <si>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</si>
  <si>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</si>
  <si>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</si>
  <si>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</si>
  <si>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</si>
  <si>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</si>
  <si>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</si>
  <si>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</si>
  <si>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</si>
  <si>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</si>
  <si>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</si>
  <si>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</si>
  <si>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</si>
  <si>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</si>
  <si>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</si>
  <si>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</si>
  <si>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</si>
  <si>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</si>
  <si>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</si>
  <si>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</si>
  <si>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</si>
  <si>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</si>
  <si>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</si>
  <si>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</si>
  <si>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</si>
  <si>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</si>
  <si>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</si>
  <si>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</si>
  <si>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</si>
  <si>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</si>
  <si>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</si>
  <si>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</si>
  <si>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</si>
  <si>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</si>
  <si>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</si>
  <si>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</si>
  <si>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</si>
  <si>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</si>
  <si>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</si>
  <si>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</si>
  <si>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</si>
  <si>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</si>
  <si>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</si>
  <si>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</si>
  <si>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</si>
  <si>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</si>
  <si>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</si>
  <si>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</si>
  <si>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</si>
  <si>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</si>
  <si>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</si>
  <si>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</si>
  <si>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</si>
  <si>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</si>
  <si>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</si>
  <si>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</si>
  <si>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</si>
  <si>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</si>
  <si>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</si>
  <si>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</si>
  <si>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</si>
  <si>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</si>
  <si>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</si>
  <si>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</si>
  <si>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</si>
  <si>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</si>
  <si>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</si>
  <si>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</si>
  <si>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</si>
  <si>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</si>
  <si>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</si>
  <si>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</si>
  <si>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</si>
  <si>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</si>
  <si>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</si>
  <si>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</si>
  <si>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</si>
  <si>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</si>
  <si>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</si>
  <si>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</si>
  <si>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</si>
  <si>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</si>
  <si>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</si>
  <si>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</si>
  <si>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</si>
  <si>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</si>
  <si>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</si>
  <si>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</si>
  <si>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</si>
  <si>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</si>
  <si>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</si>
  <si>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</si>
  <si>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</si>
  <si>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</si>
  <si>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</si>
  <si>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</si>
  <si>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</si>
  <si>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</si>
  <si>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</si>
  <si>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</si>
  <si>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</si>
  <si>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</si>
  <si>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</si>
  <si>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</si>
  <si>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</si>
  <si>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</si>
  <si>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</si>
  <si>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</si>
  <si>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</si>
  <si>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</si>
  <si>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</si>
  <si>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</si>
  <si>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</si>
  <si>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</si>
  <si>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</si>
  <si>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</si>
  <si>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</si>
  <si>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</si>
  <si>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</si>
  <si>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</si>
  <si>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</si>
  <si>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</si>
  <si>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</si>
  <si>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</si>
  <si>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</si>
  <si>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</si>
  <si>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</si>
  <si>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</si>
  <si>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</si>
  <si>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</si>
  <si>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</si>
  <si>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</si>
  <si>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</si>
  <si>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</si>
  <si>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</si>
  <si>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</si>
  <si>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</si>
  <si>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</si>
  <si>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</si>
  <si>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</si>
  <si>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</si>
  <si>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</si>
  <si>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</si>
  <si>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</si>
  <si>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</si>
  <si>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</si>
  <si>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</si>
  <si>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</si>
  <si>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</si>
  <si>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</si>
  <si>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</si>
  <si>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</si>
  <si>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</si>
  <si>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</si>
  <si>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</si>
  <si>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</si>
  <si>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</si>
  <si>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</si>
  <si>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</si>
  <si>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</si>
  <si>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</si>
  <si>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</si>
  <si>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</si>
  <si>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</si>
  <si>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</si>
  <si>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</si>
  <si>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</si>
  <si>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</si>
  <si>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</si>
  <si>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</si>
  <si>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</si>
  <si>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</si>
  <si>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</si>
  <si>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</si>
  <si>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</si>
  <si>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</si>
  <si>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</si>
  <si>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</si>
  <si>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</si>
  <si>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</si>
  <si>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</si>
  <si>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</si>
  <si>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</si>
  <si>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</si>
  <si>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</si>
  <si>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</si>
  <si>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</si>
  <si>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</si>
  <si>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</si>
  <si>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</si>
  <si>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</si>
  <si>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</si>
  <si>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</si>
  <si>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</si>
  <si>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</si>
  <si>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</si>
  <si>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</si>
  <si>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</si>
  <si>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</si>
  <si>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</si>
  <si>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</si>
  <si>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</si>
  <si>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</si>
  <si>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</si>
  <si>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</si>
  <si>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</si>
  <si>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</si>
  <si>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</si>
  <si>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</si>
  <si>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</si>
  <si>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</si>
  <si>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</si>
  <si>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</si>
  <si>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</si>
  <si>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</si>
  <si>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</si>
  <si>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</si>
  <si>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</si>
  <si>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</si>
  <si>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</si>
  <si>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</si>
  <si>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</si>
  <si>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</si>
  <si>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</si>
  <si>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</si>
  <si>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</si>
  <si>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</si>
  <si>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</si>
  <si>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</si>
  <si>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</si>
  <si>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</si>
  <si>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</si>
  <si>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</si>
  <si>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</si>
  <si>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</si>
  <si>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</si>
  <si>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</si>
  <si>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</si>
  <si>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</si>
  <si>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</si>
  <si>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</si>
  <si>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</si>
  <si>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</si>
  <si>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</si>
  <si>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</si>
  <si>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</si>
  <si>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</si>
  <si>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</si>
  <si>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</si>
  <si>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</si>
  <si>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</si>
  <si>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</si>
  <si>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</si>
  <si>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</si>
  <si>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</si>
  <si>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</si>
  <si>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</si>
  <si>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</si>
  <si>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</si>
  <si>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</si>
  <si>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</si>
  <si>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</si>
  <si>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</si>
  <si>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</si>
  <si>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</si>
  <si>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</si>
  <si>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</si>
  <si>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</si>
  <si>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</si>
  <si>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</si>
  <si>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</si>
  <si>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</si>
  <si>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</si>
  <si>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</si>
  <si>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</si>
  <si>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</si>
  <si>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</si>
  <si>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</si>
  <si>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</si>
  <si>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</si>
  <si>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</si>
  <si>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</si>
  <si>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</si>
  <si>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</si>
  <si>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</si>
  <si>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</si>
  <si>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</si>
  <si>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</si>
  <si>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</si>
  <si>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</si>
  <si>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</si>
  <si>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</si>
  <si>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</si>
  <si>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</si>
  <si>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</si>
  <si>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</si>
  <si>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</si>
  <si>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</si>
  <si>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</si>
  <si>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</si>
  <si>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</si>
  <si>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</si>
  <si>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</si>
  <si>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</si>
  <si>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</si>
  <si>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</si>
  <si>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</si>
  <si>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</si>
  <si>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</si>
  <si>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</si>
  <si>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</si>
  <si>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</si>
  <si>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</si>
  <si>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</si>
  <si>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</si>
  <si>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</si>
  <si>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</si>
  <si>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</si>
  <si>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</si>
  <si>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</si>
  <si>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</si>
  <si>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</si>
  <si>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</si>
  <si>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</si>
  <si>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</si>
  <si>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</si>
  <si>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</si>
  <si>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</si>
  <si>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</si>
  <si>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</si>
  <si>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</si>
  <si>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</si>
  <si>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</si>
  <si>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</si>
  <si>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</si>
  <si>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</si>
  <si>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</si>
  <si>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</si>
  <si>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</si>
  <si>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</si>
  <si>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</si>
  <si>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</si>
  <si>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</si>
  <si>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</si>
  <si>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</si>
  <si>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</si>
  <si>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</si>
  <si>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</si>
  <si>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</si>
  <si>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</si>
  <si>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</si>
  <si>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</si>
  <si>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</si>
  <si>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</si>
  <si>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</si>
  <si>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</si>
  <si>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</si>
  <si>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</si>
  <si>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</si>
  <si>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</si>
  <si>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</si>
  <si>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</si>
  <si>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</si>
  <si>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</si>
  <si>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</si>
  <si>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</si>
  <si>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</si>
  <si>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</si>
  <si>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</si>
  <si>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</si>
  <si>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</si>
  <si>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</si>
  <si>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</si>
  <si>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</si>
  <si>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</si>
  <si>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</si>
  <si>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</si>
  <si>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</si>
  <si>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</si>
  <si>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</si>
  <si>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</si>
  <si>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</si>
  <si>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</si>
  <si>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</si>
  <si>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</si>
  <si>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</si>
  <si>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</si>
  <si>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</si>
  <si>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</si>
  <si>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</si>
  <si>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</si>
  <si>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</si>
  <si>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</si>
  <si>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</si>
  <si>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</si>
  <si>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</si>
  <si>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</si>
  <si>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</si>
  <si>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</si>
  <si>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</si>
  <si>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</si>
  <si>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</si>
  <si>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</si>
  <si>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</si>
  <si>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</si>
  <si>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</si>
  <si>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</si>
  <si>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</si>
  <si>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</si>
  <si>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</si>
  <si>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</si>
  <si>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</si>
  <si>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</si>
  <si>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</si>
  <si>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</si>
  <si>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</si>
  <si>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</si>
  <si>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</si>
  <si>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</si>
  <si>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</si>
  <si>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</si>
  <si>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</si>
  <si>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</si>
  <si>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</si>
  <si>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</si>
  <si>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</si>
  <si>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</si>
  <si>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</si>
  <si>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</si>
  <si>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</si>
  <si>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</si>
  <si>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</si>
  <si>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</si>
  <si>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</si>
  <si>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</si>
  <si>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</si>
  <si>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</si>
  <si>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</si>
  <si>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</si>
  <si>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</si>
  <si>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</si>
  <si>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</si>
  <si>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</si>
  <si>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</si>
  <si>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</si>
  <si>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</si>
  <si>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</si>
  <si>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</si>
  <si>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</si>
  <si>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</si>
  <si>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</si>
  <si>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</si>
  <si>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</si>
  <si>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</si>
  <si>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</si>
  <si>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</si>
  <si>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</si>
  <si>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</si>
  <si>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</si>
  <si>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</si>
  <si>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</si>
  <si>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</si>
  <si>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</si>
  <si>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</si>
  <si>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</si>
  <si>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</si>
  <si>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</si>
  <si>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</si>
  <si>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</si>
  <si>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</si>
  <si>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</si>
  <si>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</si>
  <si>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</si>
  <si>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</si>
  <si>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</si>
  <si>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</si>
  <si>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</si>
  <si>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</si>
  <si>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</si>
  <si>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</si>
  <si>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</si>
  <si>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</si>
  <si>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</si>
  <si>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</si>
  <si>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</si>
  <si>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</si>
  <si>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</si>
  <si>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</si>
  <si>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</si>
  <si>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</si>
  <si>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</si>
  <si>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</si>
  <si>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</si>
  <si>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</si>
  <si>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</si>
  <si>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</si>
  <si>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</si>
  <si>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</si>
  <si>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</si>
  <si>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</si>
  <si>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</si>
  <si>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</si>
  <si>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</si>
  <si>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</si>
  <si>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</si>
  <si>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</si>
  <si>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</si>
  <si>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</si>
  <si>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</si>
  <si>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</si>
  <si>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</si>
  <si>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</si>
  <si>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</si>
  <si>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</si>
  <si>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</si>
  <si>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</si>
  <si>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</si>
  <si>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</si>
  <si>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</si>
  <si>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</si>
  <si>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</si>
  <si>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</si>
  <si>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</si>
  <si>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</si>
  <si>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</si>
  <si>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</si>
  <si>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</si>
  <si>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</si>
  <si>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</si>
  <si>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</si>
  <si>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</si>
  <si>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</si>
  <si>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</si>
  <si>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</si>
  <si>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</si>
  <si>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</si>
  <si>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</si>
  <si>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</si>
  <si>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</si>
  <si>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</si>
  <si>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</si>
  <si>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</si>
  <si>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</si>
  <si>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</si>
  <si>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</si>
  <si>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</si>
  <si>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</si>
  <si>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</si>
  <si>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</si>
  <si>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</si>
  <si>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</si>
  <si>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</si>
  <si>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</si>
  <si>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</si>
  <si>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</si>
  <si>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</si>
  <si>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</si>
  <si>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</si>
  <si>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</si>
  <si>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</si>
  <si>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</si>
  <si>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</si>
  <si>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</si>
  <si>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</si>
  <si>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</si>
  <si>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</si>
  <si>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</si>
  <si>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</si>
  <si>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</si>
  <si>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</si>
  <si>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</si>
  <si>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</si>
  <si>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</si>
  <si>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</si>
  <si>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</si>
  <si>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</si>
  <si>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</si>
  <si>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</si>
  <si>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</si>
  <si>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</si>
  <si>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</si>
  <si>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</si>
  <si>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</si>
  <si>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</si>
  <si>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</si>
  <si>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</si>
  <si>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</si>
  <si>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</si>
  <si>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</si>
  <si>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</si>
  <si>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</si>
  <si>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</si>
  <si>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</si>
  <si>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</si>
  <si>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</si>
  <si>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</si>
  <si>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</si>
  <si>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</si>
  <si>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</si>
  <si>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</si>
  <si>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</si>
  <si>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</si>
  <si>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</si>
  <si>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</si>
  <si>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</si>
  <si>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</si>
  <si>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</si>
  <si>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</si>
  <si>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</si>
  <si>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</si>
  <si>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</si>
  <si>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</si>
  <si>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</si>
  <si>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</si>
  <si>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</si>
  <si>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</si>
  <si>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</si>
  <si>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</si>
  <si>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</si>
  <si>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</si>
  <si>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</si>
  <si>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</si>
  <si>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</si>
  <si>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</si>
  <si>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</si>
  <si>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</si>
  <si>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</si>
  <si>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</si>
  <si>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</si>
  <si>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</si>
  <si>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</si>
  <si>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</si>
  <si>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</si>
  <si>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</si>
  <si>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</si>
  <si>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</si>
  <si>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</si>
  <si>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</si>
  <si>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</si>
  <si>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</si>
  <si>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</si>
  <si>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</si>
  <si>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</si>
  <si>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</si>
  <si>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</si>
  <si>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</si>
  <si>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</si>
  <si>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</si>
  <si>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</si>
  <si>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</si>
  <si>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</si>
  <si>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</si>
  <si>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</si>
  <si>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</si>
  <si>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</si>
  <si>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</si>
  <si>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</si>
  <si>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</si>
  <si>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</si>
  <si>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</si>
  <si>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</si>
  <si>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</si>
  <si>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</si>
  <si>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</si>
  <si>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</si>
  <si>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</si>
  <si>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</si>
  <si>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</si>
  <si>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</si>
  <si>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</si>
  <si>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</si>
  <si>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</si>
  <si>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</si>
  <si>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</si>
  <si>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</si>
  <si>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</si>
  <si>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</si>
  <si>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</si>
  <si>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</si>
  <si>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</si>
  <si>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</si>
  <si>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</si>
  <si>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</si>
  <si>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</si>
  <si>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</si>
  <si>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</si>
  <si>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</si>
  <si>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</si>
  <si>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</si>
  <si>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</si>
  <si>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</si>
  <si>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</si>
  <si>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</si>
  <si>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</si>
  <si>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</si>
  <si>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</si>
  <si>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</si>
  <si>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</si>
  <si>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</si>
  <si>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</si>
  <si>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</si>
  <si>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</si>
  <si>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</si>
  <si>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</si>
  <si>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</si>
  <si>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</si>
  <si>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</si>
  <si>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</si>
  <si>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</si>
  <si>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</si>
  <si>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</si>
  <si>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</si>
  <si>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</si>
  <si>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</si>
  <si>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</si>
  <si>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</si>
  <si>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</si>
  <si>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</si>
  <si>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</si>
  <si>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</si>
  <si>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</si>
  <si>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</si>
  <si>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</si>
  <si>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</si>
  <si>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</si>
  <si>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</si>
  <si>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</si>
  <si>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</si>
  <si>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</si>
  <si>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</si>
  <si>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</si>
  <si>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</si>
  <si>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</si>
  <si>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</si>
  <si>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</si>
  <si>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</si>
  <si>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</si>
  <si>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</si>
  <si>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</si>
  <si>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</si>
  <si>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</si>
  <si>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</si>
  <si>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</si>
  <si>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</si>
  <si>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</si>
  <si>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</si>
  <si>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</si>
  <si>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</si>
  <si>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</si>
  <si>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</si>
  <si>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</si>
  <si>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</si>
  <si>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</si>
  <si>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</si>
  <si>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</si>
  <si>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</si>
  <si>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</si>
  <si>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</si>
  <si>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</si>
  <si>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</si>
  <si>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</si>
  <si>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</si>
  <si>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</si>
  <si>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</si>
  <si>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</si>
  <si>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</si>
  <si>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</si>
  <si>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</si>
  <si>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</si>
  <si>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</si>
  <si>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</si>
  <si>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</si>
  <si>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</si>
  <si>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</si>
  <si>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</si>
  <si>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</si>
  <si>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</si>
  <si>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</si>
  <si>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</si>
  <si>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</si>
  <si>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</si>
  <si>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</si>
  <si>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</si>
  <si>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</si>
  <si>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</si>
  <si>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</si>
  <si>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</si>
  <si>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</si>
  <si>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</si>
  <si>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</si>
  <si>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</si>
  <si>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</si>
  <si>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</si>
  <si>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</si>
  <si>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</si>
  <si>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</si>
  <si>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</si>
  <si>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</si>
  <si>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</si>
  <si>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</si>
  <si>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</si>
  <si>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</si>
  <si>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</si>
  <si>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</si>
  <si>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</si>
  <si>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</si>
  <si>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</si>
  <si>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</si>
  <si>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</si>
  <si>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</si>
  <si>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</si>
  <si>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</si>
  <si>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</si>
  <si>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</si>
  <si>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</si>
  <si>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</si>
  <si>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</si>
  <si>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</si>
  <si>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</si>
  <si>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</si>
  <si>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</si>
  <si>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</si>
  <si>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</si>
  <si>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</si>
  <si>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</si>
  <si>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</si>
  <si>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</si>
  <si>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</si>
  <si>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</si>
  <si>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</si>
  <si>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</si>
  <si>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</si>
  <si>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</si>
  <si>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</si>
  <si>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</si>
  <si>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</si>
  <si>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</si>
  <si>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</si>
  <si>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</si>
  <si>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</si>
  <si>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</si>
  <si>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</si>
  <si>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</si>
  <si>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</si>
  <si>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</si>
  <si>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</si>
  <si>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</si>
  <si>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</si>
  <si>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</si>
  <si>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</si>
  <si>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</si>
  <si>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</si>
  <si>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</si>
  <si>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</si>
  <si>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</si>
  <si>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</si>
  <si>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</si>
  <si>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</si>
  <si>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</si>
  <si>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</si>
  <si>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</si>
  <si>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</si>
  <si>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</si>
  <si>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</si>
  <si>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</si>
  <si>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</si>
  <si>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</si>
  <si>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</si>
  <si>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</si>
  <si>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</si>
  <si>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</si>
  <si>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</si>
  <si>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</si>
  <si>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</si>
  <si>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</si>
  <si>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</si>
  <si>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</si>
  <si>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</si>
  <si>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</si>
  <si>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</si>
  <si>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</si>
  <si>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</si>
  <si>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</si>
  <si>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</si>
  <si>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</si>
  <si>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</si>
  <si>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</si>
  <si>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</si>
  <si>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</si>
  <si>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</si>
  <si>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</si>
  <si>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</si>
  <si>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</si>
  <si>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</si>
  <si>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</si>
  <si>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</si>
  <si>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</si>
  <si>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</si>
  <si>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</si>
  <si>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</si>
  <si>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</si>
  <si>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</si>
  <si>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</si>
  <si>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</si>
  <si>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</si>
  <si>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</si>
  <si>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</si>
  <si>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</si>
  <si>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</si>
  <si>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</si>
  <si>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</si>
  <si>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</si>
  <si>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</si>
  <si>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</si>
  <si>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</si>
  <si>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</si>
  <si>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</si>
  <si>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</si>
  <si>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</si>
  <si>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</si>
  <si>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</si>
  <si>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</si>
  <si>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</si>
  <si>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</si>
  <si>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</si>
  <si>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</si>
  <si>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</si>
  <si>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</si>
  <si>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</si>
  <si>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</si>
  <si>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</si>
  <si>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</si>
  <si>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</si>
  <si>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</si>
  <si>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</si>
  <si>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</si>
  <si>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</si>
  <si>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</si>
  <si>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</si>
  <si>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</si>
  <si>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</si>
  <si>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</si>
  <si>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</si>
  <si>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</si>
  <si>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</si>
  <si>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</si>
  <si>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</si>
  <si>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</si>
  <si>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</si>
  <si>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</si>
  <si>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</si>
  <si>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</si>
  <si>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</si>
  <si>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</si>
  <si>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</si>
  <si>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</si>
  <si>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</si>
  <si>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</si>
  <si>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</si>
  <si>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</si>
  <si>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</si>
  <si>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</si>
  <si>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</si>
  <si>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</si>
  <si>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</si>
  <si>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</si>
  <si>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</si>
  <si>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</si>
  <si>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</si>
  <si>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</si>
  <si>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</si>
  <si>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</si>
  <si>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</si>
  <si>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</si>
  <si>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</si>
  <si>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</si>
  <si>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</si>
  <si>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</si>
  <si>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</si>
  <si>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</si>
  <si>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</si>
  <si>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</si>
  <si>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</si>
  <si>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</si>
  <si>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</si>
  <si>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</si>
  <si>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</si>
  <si>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</si>
  <si>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</si>
  <si>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</si>
  <si>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</si>
  <si>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</si>
  <si>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</si>
  <si>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</si>
  <si>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</si>
  <si>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</si>
  <si>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</si>
  <si>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</si>
  <si>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</si>
  <si>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</si>
  <si>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</si>
  <si>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</si>
  <si>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</si>
  <si>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</si>
  <si>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</si>
  <si>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</si>
  <si>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</si>
  <si>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</si>
  <si>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</si>
  <si>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</si>
  <si>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</si>
  <si>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</si>
  <si>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</si>
  <si>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</si>
  <si>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</si>
  <si>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</si>
  <si>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</si>
  <si>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</si>
  <si>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</si>
  <si>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</si>
  <si>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</si>
  <si>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</si>
  <si>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</si>
  <si>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</si>
  <si>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</si>
  <si>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</si>
  <si>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</si>
  <si>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</si>
  <si>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</si>
  <si>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</si>
  <si>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</si>
  <si>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</si>
  <si>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</si>
  <si>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</si>
  <si>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</si>
  <si>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</si>
  <si>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</si>
  <si>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</si>
  <si>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</si>
  <si>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</si>
  <si>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</si>
  <si>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</si>
  <si>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</si>
  <si>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</si>
  <si>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</si>
  <si>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</si>
  <si>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</si>
  <si>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</si>
  <si>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</si>
  <si>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</si>
  <si>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</si>
  <si>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</si>
  <si>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</si>
  <si>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</si>
  <si>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</si>
  <si>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</si>
  <si>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</si>
  <si>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</si>
  <si>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</si>
  <si>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</si>
  <si>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</si>
  <si>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</si>
  <si>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</si>
  <si>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</si>
  <si>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</si>
  <si>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</si>
  <si>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</si>
  <si>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</si>
  <si>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</si>
  <si>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</si>
  <si>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</si>
  <si>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</si>
  <si>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</si>
  <si>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</si>
  <si>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</si>
  <si>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</si>
  <si>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</si>
  <si>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</si>
  <si>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</si>
  <si>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</si>
  <si>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</si>
  <si>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</si>
  <si>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</si>
  <si>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</si>
  <si>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</si>
  <si>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</si>
  <si>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</si>
  <si>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</si>
  <si>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</si>
  <si>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</si>
  <si>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</si>
  <si>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</si>
  <si>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</si>
  <si>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</si>
  <si>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</si>
  <si>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</si>
  <si>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</si>
  <si>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</si>
  <si>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</si>
  <si>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</si>
  <si>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</si>
  <si>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</si>
  <si>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</si>
  <si>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</si>
  <si>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</si>
  <si>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</si>
  <si>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</si>
  <si>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</si>
  <si>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</si>
  <si>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</si>
  <si>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</si>
  <si>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</si>
  <si>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</si>
  <si>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</si>
  <si>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</si>
  <si>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</si>
  <si>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</si>
  <si>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</si>
  <si>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</si>
  <si>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</si>
  <si>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</si>
  <si>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</si>
  <si>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</si>
  <si>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</si>
  <si>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</si>
  <si>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</si>
  <si>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</si>
  <si>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</si>
  <si>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</si>
  <si>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</si>
  <si>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</si>
  <si>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</si>
  <si>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</si>
  <si>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</si>
  <si>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</si>
  <si>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</si>
  <si>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</si>
  <si>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</si>
  <si>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</si>
  <si>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</si>
  <si>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</si>
  <si>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</si>
  <si>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</si>
  <si>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</si>
  <si>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</si>
  <si>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</si>
  <si>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</si>
  <si>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</si>
  <si>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</si>
  <si>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</si>
  <si>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</si>
  <si>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</si>
  <si>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</si>
  <si>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</si>
  <si>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</si>
  <si>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</si>
  <si>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</si>
  <si>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</si>
  <si>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</si>
  <si>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</si>
  <si>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</si>
  <si>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</si>
  <si>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</si>
  <si>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</si>
  <si>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</si>
  <si>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</si>
  <si>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</si>
  <si>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</si>
  <si>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</si>
  <si>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</si>
  <si>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</si>
  <si>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</si>
  <si>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</si>
  <si>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</si>
  <si>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</si>
  <si>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</si>
  <si>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</si>
  <si>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</si>
  <si>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</si>
  <si>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</si>
  <si>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</si>
  <si>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</si>
  <si>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</si>
  <si>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</si>
  <si>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</si>
  <si>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</si>
  <si>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</si>
  <si>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</si>
  <si>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</si>
  <si>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</si>
  <si>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</si>
  <si>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</si>
  <si>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</si>
  <si>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</si>
  <si>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</si>
  <si>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</si>
  <si>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</si>
  <si>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</si>
  <si>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</si>
  <si>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</si>
  <si>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</si>
  <si>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</si>
  <si>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</si>
  <si>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</si>
  <si>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</si>
  <si>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</si>
  <si>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</si>
  <si>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</si>
  <si>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</si>
  <si>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</si>
  <si>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</si>
  <si>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</si>
  <si>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</si>
  <si>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</si>
  <si>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</si>
  <si>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</si>
  <si>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</si>
  <si>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</si>
  <si>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</si>
  <si>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</si>
  <si>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</si>
  <si>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</si>
  <si>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</si>
  <si>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</si>
  <si>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</si>
  <si>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</si>
  <si>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</si>
  <si>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</si>
  <si>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</si>
  <si>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</si>
  <si>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</si>
  <si>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</si>
  <si>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</si>
  <si>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</si>
  <si>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</si>
  <si>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</si>
  <si>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</si>
  <si>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</si>
  <si>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</si>
  <si>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</si>
  <si>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</si>
  <si>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</si>
  <si>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</si>
  <si>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</si>
  <si>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</si>
  <si>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</si>
  <si>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</si>
  <si>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</si>
  <si>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</si>
  <si>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</si>
  <si>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</si>
  <si>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</si>
  <si>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</si>
  <si>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</si>
  <si>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</si>
  <si>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</si>
  <si>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</si>
  <si>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</si>
  <si>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</si>
  <si>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</si>
  <si>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</si>
  <si>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</si>
  <si>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</si>
  <si>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</si>
  <si>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</si>
  <si>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</si>
  <si>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</si>
  <si>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</si>
  <si>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</si>
  <si>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</si>
  <si>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</si>
  <si>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</si>
  <si>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</si>
  <si>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</si>
  <si>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</si>
  <si>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</si>
  <si>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</si>
  <si>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</si>
  <si>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</si>
  <si>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</si>
  <si>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</si>
  <si>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</si>
  <si>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</si>
  <si>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</si>
  <si>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</si>
  <si>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</si>
  <si>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</si>
  <si>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</si>
  <si>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</si>
  <si>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</si>
  <si>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</si>
  <si>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</si>
  <si>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</si>
  <si>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</si>
  <si>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</si>
  <si>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</si>
  <si>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</si>
  <si>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</si>
  <si>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</si>
  <si>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</si>
  <si>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</si>
  <si>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</si>
  <si>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</si>
  <si>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</si>
  <si>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</si>
  <si>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</si>
  <si>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</si>
  <si>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</si>
  <si>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</si>
  <si>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</si>
  <si>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</si>
  <si>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</si>
  <si>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</si>
  <si>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</si>
  <si>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</si>
  <si>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</si>
  <si>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</si>
  <si>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</si>
  <si>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</si>
  <si>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</si>
  <si>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</si>
  <si>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</si>
  <si>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</si>
  <si>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</si>
  <si>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</si>
  <si>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</si>
  <si>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</si>
  <si>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</si>
  <si>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</si>
  <si>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</si>
  <si>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</si>
  <si>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</si>
  <si>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</si>
  <si>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</si>
  <si>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</si>
  <si>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</si>
  <si>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</si>
  <si>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</si>
  <si>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</si>
  <si>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</si>
  <si>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</si>
  <si>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</si>
  <si>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</si>
  <si>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</si>
  <si>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</si>
  <si>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</si>
  <si>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</si>
  <si>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</si>
  <si>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</si>
  <si>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</si>
  <si>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</si>
  <si>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</si>
  <si>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</si>
  <si>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</si>
  <si>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</si>
  <si>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</si>
  <si>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</si>
  <si>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</si>
  <si>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</si>
  <si>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</si>
  <si>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</si>
  <si>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</si>
  <si>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</si>
  <si>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</si>
  <si>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</si>
  <si>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</si>
  <si>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</si>
  <si>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</si>
  <si>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</si>
  <si>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</si>
  <si>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</si>
  <si>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</si>
  <si>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</si>
  <si>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</si>
  <si>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</si>
  <si>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</si>
  <si>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</si>
  <si>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</si>
  <si>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</si>
  <si>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</si>
  <si>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</si>
  <si>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</si>
  <si>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</si>
  <si>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</si>
  <si>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</si>
  <si>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</si>
  <si>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</si>
  <si>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</si>
  <si>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</si>
  <si>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</si>
  <si>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</si>
  <si>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</si>
  <si>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</si>
  <si>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</si>
  <si>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</si>
  <si>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</si>
  <si>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</si>
  <si>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</si>
  <si>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</si>
  <si>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</si>
  <si>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</si>
  <si>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</si>
  <si>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</si>
  <si>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</si>
  <si>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</si>
  <si>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</si>
  <si>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</si>
  <si>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</si>
  <si>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</si>
  <si>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</si>
  <si>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</si>
  <si>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</si>
  <si>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</si>
  <si>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</si>
  <si>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</si>
  <si>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</si>
  <si>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</si>
  <si>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</si>
  <si>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</si>
  <si>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</si>
  <si>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</si>
  <si>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</si>
  <si>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</si>
  <si>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</si>
  <si>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</si>
  <si>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</si>
  <si>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</si>
  <si>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</si>
  <si>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</si>
  <si>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</si>
  <si>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</si>
  <si>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</si>
  <si>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</si>
  <si>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</si>
  <si>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</si>
  <si>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</si>
  <si>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</si>
  <si>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</si>
  <si>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</si>
  <si>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</si>
  <si>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</si>
  <si>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</si>
  <si>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</si>
  <si>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</si>
  <si>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</si>
  <si>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</si>
  <si>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</si>
  <si>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</si>
  <si>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</si>
  <si>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</si>
  <si>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</si>
  <si>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</si>
  <si>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</si>
  <si>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</si>
  <si>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</si>
  <si>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</si>
  <si>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</si>
  <si>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</si>
  <si>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</si>
  <si>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</si>
  <si>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</si>
  <si>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</si>
  <si>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</si>
  <si>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</si>
  <si>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</si>
  <si>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</si>
  <si>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</si>
  <si>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</si>
  <si>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</si>
  <si>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</si>
  <si>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</si>
  <si>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</si>
  <si>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</si>
  <si>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</si>
  <si>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</si>
  <si>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</si>
  <si>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</si>
  <si>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</si>
  <si>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</si>
  <si>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</si>
  <si>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</si>
  <si>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</si>
  <si>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</si>
  <si>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</si>
  <si>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</si>
  <si>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</si>
  <si>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</si>
  <si>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</si>
  <si>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</si>
  <si>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</si>
  <si>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</si>
  <si>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</si>
  <si>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</si>
  <si>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</si>
  <si>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</si>
  <si>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</si>
  <si>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</si>
  <si>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</si>
  <si>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</si>
  <si>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</si>
  <si>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</si>
  <si>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</si>
  <si>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</si>
  <si>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</si>
  <si>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</si>
  <si>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</si>
  <si>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</si>
  <si>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</si>
  <si>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</si>
  <si>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</si>
  <si>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</si>
  <si>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</si>
  <si>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</si>
  <si>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</si>
  <si>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</si>
  <si>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</si>
  <si>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</si>
  <si>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</si>
  <si>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</si>
  <si>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</si>
  <si>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</si>
  <si>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</si>
  <si>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</si>
  <si>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</si>
  <si>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</si>
  <si>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</si>
  <si>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</si>
  <si>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</si>
  <si>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</si>
  <si>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</si>
  <si>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</si>
  <si>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</si>
  <si>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</si>
  <si>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</si>
  <si>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</si>
  <si>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</si>
  <si>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</si>
  <si>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</si>
  <si>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</si>
  <si>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</si>
  <si>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</si>
  <si>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</si>
  <si>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</si>
  <si>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</si>
  <si>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</si>
  <si>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</si>
  <si>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</si>
  <si>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</si>
  <si>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</si>
  <si>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</si>
  <si>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</si>
  <si>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</si>
  <si>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</si>
  <si>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</si>
  <si>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</si>
  <si>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</si>
  <si>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</si>
  <si>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</si>
  <si>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</si>
  <si>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</si>
  <si>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</si>
  <si>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</si>
  <si>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</si>
  <si>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</si>
  <si>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</si>
  <si>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</si>
  <si>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</si>
  <si>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</si>
  <si>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</si>
  <si>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</si>
  <si>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</si>
  <si>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</si>
  <si>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</si>
  <si>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</si>
  <si>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</si>
  <si>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</si>
  <si>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</si>
  <si>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</si>
  <si>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</si>
  <si>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</si>
  <si>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</si>
  <si>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</si>
  <si>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</si>
  <si>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</si>
  <si>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</si>
  <si>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</si>
  <si>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</si>
  <si>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</si>
  <si>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</si>
  <si>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</si>
  <si>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</si>
  <si>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</si>
  <si>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</si>
  <si>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</si>
  <si>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</si>
  <si>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</si>
  <si>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</si>
  <si>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</si>
  <si>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</si>
  <si>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</si>
  <si>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</si>
  <si>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</si>
  <si>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</si>
  <si>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</si>
  <si>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</si>
  <si>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</si>
  <si>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</si>
  <si>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</si>
  <si>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</si>
  <si>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</si>
  <si>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</si>
  <si>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</si>
  <si>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</si>
  <si>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</si>
  <si>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</si>
  <si>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</si>
  <si>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</si>
  <si>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</si>
  <si>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</si>
  <si>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</si>
  <si>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</si>
  <si>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</si>
  <si>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</si>
  <si>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</si>
  <si>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</si>
  <si>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</si>
  <si>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</si>
  <si>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</si>
  <si>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</si>
  <si>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</si>
  <si>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</si>
  <si>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</si>
  <si>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</si>
  <si>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</si>
  <si>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</si>
  <si>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</si>
  <si>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</si>
  <si>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</si>
  <si>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</si>
  <si>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</si>
  <si>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</si>
  <si>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</si>
  <si>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</si>
  <si>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</si>
  <si>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</si>
  <si>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</si>
  <si>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</si>
  <si>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</si>
  <si>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</si>
  <si>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</si>
  <si>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</si>
  <si>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</si>
  <si>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</si>
  <si>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</si>
  <si>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</si>
  <si>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</si>
  <si>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</si>
  <si>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</si>
  <si>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</si>
  <si>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</si>
  <si>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</si>
  <si>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</si>
  <si>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</si>
  <si>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</si>
  <si>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</si>
  <si>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</si>
  <si>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</si>
  <si>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</si>
  <si>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</si>
  <si>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</si>
  <si>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</si>
  <si>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</si>
  <si>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</si>
  <si>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</si>
  <si>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</si>
  <si>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</si>
  <si>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</si>
  <si>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</si>
  <si>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</si>
  <si>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</si>
  <si>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</si>
  <si>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</si>
  <si>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</si>
  <si>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</si>
  <si>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</si>
  <si>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</si>
  <si>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</si>
  <si>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</si>
  <si>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</si>
  <si>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</si>
  <si>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</si>
  <si>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</si>
  <si>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</si>
  <si>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</si>
  <si>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</si>
  <si>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</si>
  <si>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</si>
  <si>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</si>
  <si>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</si>
  <si>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</si>
  <si>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</si>
  <si>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</si>
  <si>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</si>
  <si>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</si>
  <si>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</si>
  <si>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</si>
  <si>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</si>
  <si>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</si>
  <si>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</si>
  <si>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</si>
  <si>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</si>
  <si>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</si>
  <si>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</si>
  <si>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</si>
  <si>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</si>
  <si>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</si>
  <si>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</si>
  <si>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</si>
  <si>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</si>
  <si>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</si>
  <si>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</si>
  <si>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</si>
  <si>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</si>
  <si>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</si>
  <si>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</si>
  <si>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</si>
  <si>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</si>
  <si>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</si>
  <si>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</si>
  <si>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</si>
  <si>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</si>
  <si>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</si>
  <si>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</si>
  <si>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</si>
  <si>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</si>
  <si>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</si>
  <si>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</si>
  <si>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</si>
  <si>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</si>
  <si>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</si>
  <si>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</si>
  <si>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</si>
  <si>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</si>
  <si>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</si>
  <si>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</si>
  <si>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</si>
  <si>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</si>
  <si>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</si>
  <si>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</si>
  <si>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</si>
  <si>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</si>
  <si>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</si>
  <si>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</si>
  <si>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</si>
  <si>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</si>
  <si>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</si>
  <si>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</si>
  <si>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</si>
  <si>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</si>
  <si>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</si>
  <si>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</si>
  <si>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</si>
  <si>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</si>
  <si>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</si>
  <si>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</si>
  <si>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</si>
  <si>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</si>
  <si>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</si>
  <si>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</si>
  <si>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</si>
  <si>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</si>
  <si>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</si>
  <si>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</si>
  <si>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</si>
  <si>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</si>
  <si>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</si>
  <si>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</si>
  <si>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</si>
  <si>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</si>
  <si>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</si>
  <si>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</si>
  <si>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</si>
  <si>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</si>
  <si>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</si>
  <si>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</si>
  <si>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</si>
  <si>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</si>
  <si>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</si>
  <si>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</si>
  <si>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</si>
  <si>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</si>
  <si>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</si>
  <si>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</si>
  <si>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</si>
  <si>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</si>
  <si>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</si>
  <si>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</si>
  <si>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</si>
  <si>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</si>
  <si>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</si>
  <si>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</si>
  <si>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</si>
  <si>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</si>
  <si>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</si>
  <si>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</si>
  <si>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</si>
  <si>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</si>
  <si>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</si>
  <si>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</si>
  <si>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</si>
  <si>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</si>
  <si>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</si>
  <si>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</si>
  <si>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</si>
  <si>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</si>
  <si>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</si>
  <si>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</si>
  <si>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</si>
  <si>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</si>
  <si>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</si>
  <si>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</si>
  <si>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</si>
  <si>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</si>
  <si>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</si>
  <si>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</si>
  <si>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</si>
  <si>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</si>
  <si>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</si>
  <si>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</si>
  <si>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</si>
  <si>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</si>
  <si>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</si>
  <si>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</si>
  <si>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</si>
  <si>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</si>
  <si>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</si>
  <si>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</si>
  <si>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</si>
  <si>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</si>
  <si>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</si>
  <si>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</si>
  <si>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</si>
  <si>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</si>
  <si>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</si>
  <si>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</si>
  <si>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</si>
  <si>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</si>
  <si>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</si>
  <si>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</si>
  <si>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</si>
  <si>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</si>
  <si>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</si>
  <si>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</si>
  <si>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</si>
  <si>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</si>
  <si>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</si>
  <si>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</si>
  <si>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</si>
  <si>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</si>
  <si>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</si>
  <si>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</si>
  <si>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</si>
  <si>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</si>
  <si>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</si>
  <si>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</si>
  <si>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</si>
  <si>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</si>
  <si>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</si>
  <si>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</si>
  <si>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</si>
  <si>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</si>
  <si>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</si>
  <si>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</si>
  <si>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</si>
  <si>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</si>
  <si>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</si>
  <si>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</si>
  <si>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</si>
  <si>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</si>
  <si>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</si>
  <si>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</si>
  <si>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</si>
  <si>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</si>
  <si>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</si>
  <si>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</si>
  <si>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</si>
  <si>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</si>
  <si>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</si>
  <si>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</si>
  <si>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</si>
  <si>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</si>
  <si>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</si>
  <si>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</si>
  <si>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</si>
  <si>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</si>
  <si>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</si>
  <si>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</si>
  <si>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</si>
  <si>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</si>
  <si>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</si>
  <si>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</si>
  <si>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</si>
  <si>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</si>
  <si>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</si>
  <si>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</si>
  <si>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</si>
  <si>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</si>
  <si>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</si>
  <si>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</si>
  <si>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</si>
  <si>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</si>
  <si>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</si>
  <si>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</si>
  <si>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</si>
  <si>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</si>
  <si>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</si>
  <si>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</si>
  <si>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</si>
  <si>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</si>
  <si>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</si>
  <si>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</si>
  <si>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</si>
  <si>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</si>
  <si>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</si>
  <si>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</si>
  <si>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</si>
  <si>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</si>
  <si>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</si>
  <si>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</si>
  <si>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</si>
  <si>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</si>
  <si>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</si>
  <si>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</si>
  <si>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</si>
  <si>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</si>
  <si>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</si>
  <si>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</si>
  <si>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</si>
  <si>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</si>
  <si>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</si>
  <si>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</si>
  <si>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</si>
  <si>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</si>
  <si>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</si>
  <si>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</si>
  <si>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</si>
  <si>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</si>
  <si>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</si>
  <si>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</si>
  <si>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</si>
  <si>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</si>
  <si>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</si>
  <si>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</si>
  <si>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</si>
  <si>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</si>
  <si>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</si>
  <si>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</si>
  <si>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</si>
  <si>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</si>
  <si>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</si>
  <si>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</si>
  <si>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</si>
  <si>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</si>
  <si>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</si>
  <si>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</si>
  <si>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</si>
  <si>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</si>
  <si>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</si>
  <si>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</si>
  <si>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</si>
  <si>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</si>
  <si>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</si>
  <si>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</si>
  <si>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</si>
  <si>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</si>
  <si>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</si>
  <si>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</si>
  <si>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</si>
  <si>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</si>
  <si>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</si>
  <si>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</si>
  <si>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</si>
  <si>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</si>
  <si>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</si>
  <si>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</si>
  <si>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</si>
  <si>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</si>
  <si>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</si>
  <si>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</si>
  <si>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</si>
  <si>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</si>
  <si>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</si>
  <si>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</si>
  <si>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</si>
  <si>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</si>
  <si>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</si>
  <si>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</si>
  <si>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</si>
  <si>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</si>
  <si>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</si>
  <si>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</si>
  <si>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</si>
  <si>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</si>
  <si>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</si>
  <si>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</si>
  <si>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</si>
  <si>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</si>
  <si>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</si>
  <si>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</si>
  <si>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</si>
  <si>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</si>
  <si>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</si>
  <si>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</si>
  <si>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</si>
  <si>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</si>
  <si>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</si>
  <si>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</si>
  <si>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</si>
  <si>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</si>
  <si>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</si>
  <si>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</si>
  <si>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</si>
  <si>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</si>
  <si>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</si>
  <si>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</si>
  <si>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</si>
  <si>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</si>
  <si>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</si>
  <si>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</si>
  <si>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</si>
  <si>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</si>
  <si>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</si>
  <si>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</si>
  <si>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</si>
  <si>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</si>
  <si>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</si>
  <si>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</si>
  <si>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</si>
  <si>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</si>
  <si>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</si>
  <si>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</si>
  <si>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</si>
  <si>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</si>
  <si>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</si>
  <si>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</si>
  <si>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</si>
  <si>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</si>
  <si>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</si>
  <si>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</si>
  <si>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</si>
  <si>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</si>
  <si>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</si>
  <si>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</si>
  <si>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</si>
  <si>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</si>
  <si>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</si>
  <si>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</si>
  <si>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</si>
  <si>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</si>
  <si>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</si>
  <si>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</si>
  <si>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</si>
  <si>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</si>
  <si>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</si>
  <si>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</si>
  <si>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</si>
  <si>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</si>
  <si>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</si>
  <si>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</si>
  <si>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</si>
  <si>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</si>
  <si>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</si>
  <si>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</si>
  <si>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</si>
  <si>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</si>
  <si>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</si>
  <si>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</si>
  <si>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</si>
  <si>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</si>
  <si>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</si>
  <si>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</si>
  <si>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</si>
  <si>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</si>
  <si>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</si>
  <si>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</si>
  <si>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</si>
  <si>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</si>
  <si>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</si>
  <si>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</si>
  <si>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</si>
  <si>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</si>
  <si>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</si>
  <si>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</si>
  <si>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</si>
  <si>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</si>
  <si>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</si>
  <si>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</si>
  <si>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</si>
  <si>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</si>
  <si>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</si>
  <si>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</si>
  <si>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</si>
  <si>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</si>
  <si>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</si>
  <si>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</si>
  <si>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</si>
  <si>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</si>
  <si>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</si>
  <si>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</si>
  <si>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</si>
  <si>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</si>
  <si>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</si>
  <si>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</si>
  <si>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</si>
  <si>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</si>
  <si>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</si>
  <si>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</si>
  <si>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</si>
  <si>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</si>
  <si>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</si>
  <si>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</si>
  <si>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</si>
  <si>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</si>
  <si>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</si>
  <si>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</si>
  <si>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</si>
  <si>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</si>
  <si>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</si>
  <si>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</si>
  <si>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</si>
  <si>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</si>
  <si>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</si>
  <si>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</si>
  <si>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</si>
  <si>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</si>
  <si>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</si>
  <si>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</si>
  <si>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</si>
  <si>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</si>
  <si>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</si>
  <si>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</si>
  <si>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</si>
  <si>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</si>
  <si>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</si>
  <si>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</si>
  <si>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</si>
  <si>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</si>
  <si>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</si>
  <si>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</si>
  <si>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</si>
  <si>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</si>
  <si>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</si>
  <si>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</si>
  <si>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</si>
  <si>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</si>
  <si>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</si>
  <si>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</si>
  <si>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</si>
  <si>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</si>
  <si>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</si>
  <si>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</si>
  <si>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</si>
  <si>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</si>
  <si>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</si>
  <si>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</si>
  <si>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</si>
  <si>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</si>
  <si>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</si>
  <si>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</si>
  <si>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</si>
  <si>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</si>
  <si>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</si>
  <si>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</si>
  <si>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</si>
  <si>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</si>
  <si>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</si>
  <si>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</si>
  <si>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</si>
  <si>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</si>
  <si>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</si>
  <si>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</si>
  <si>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</si>
  <si>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</si>
  <si>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</si>
  <si>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</si>
  <si>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</si>
  <si>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</si>
  <si>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</si>
  <si>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</si>
  <si>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</si>
  <si>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</si>
  <si>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</si>
  <si>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</si>
  <si>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</si>
  <si>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</si>
  <si>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</si>
  <si>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</si>
  <si>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</si>
  <si>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</si>
  <si>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</si>
  <si>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</si>
  <si>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</si>
  <si>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</si>
  <si>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</si>
  <si>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</si>
  <si>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</si>
  <si>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</si>
  <si>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</si>
  <si>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</si>
  <si>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</si>
  <si>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</si>
  <si>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</si>
  <si>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</si>
  <si>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</si>
  <si>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</si>
  <si>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</si>
  <si>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</si>
  <si>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</si>
  <si>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</si>
  <si>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</si>
  <si>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</si>
  <si>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</si>
  <si>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</si>
  <si>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</si>
  <si>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</si>
  <si>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</si>
  <si>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</si>
  <si>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</si>
  <si>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</si>
  <si>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</si>
  <si>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</si>
  <si>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</si>
  <si>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</si>
  <si>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</si>
  <si>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</si>
  <si>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</si>
  <si>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</si>
  <si>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</si>
  <si>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</si>
  <si>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</si>
  <si>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</si>
  <si>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</si>
  <si>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</si>
  <si>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</si>
  <si>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</si>
  <si>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</si>
  <si>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</si>
  <si>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</si>
  <si>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</si>
  <si>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</si>
  <si>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</si>
  <si>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</si>
  <si>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</si>
  <si>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</si>
  <si>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</si>
  <si>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</si>
  <si>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</si>
  <si>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</si>
  <si>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</si>
  <si>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</si>
  <si>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</si>
  <si>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</si>
  <si>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</si>
  <si>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</si>
  <si>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</si>
  <si>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</si>
  <si>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</si>
  <si>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</si>
  <si>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</si>
  <si>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</si>
  <si>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</si>
  <si>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</si>
  <si>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</si>
  <si>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</si>
  <si>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</si>
  <si>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</si>
  <si>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</si>
  <si>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</si>
  <si>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</si>
  <si>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</si>
  <si>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</si>
  <si>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</si>
  <si>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</si>
  <si>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</si>
  <si>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</si>
  <si>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</si>
  <si>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</si>
  <si>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</si>
  <si>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</si>
  <si>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</si>
  <si>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</si>
  <si>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</si>
  <si>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</si>
  <si>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</si>
  <si>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</si>
  <si>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</si>
  <si>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</si>
  <si>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</si>
  <si>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</si>
  <si>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</si>
  <si>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</si>
  <si>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</si>
  <si>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</si>
  <si>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</si>
  <si>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</si>
  <si>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</si>
  <si>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</si>
  <si>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</si>
  <si>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</si>
  <si>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</si>
  <si>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</si>
  <si>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</si>
  <si>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</si>
  <si>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</si>
  <si>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</si>
  <si>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</si>
  <si>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</si>
  <si>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</si>
  <si>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</si>
  <si>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</si>
  <si>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</si>
  <si>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</si>
  <si>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</si>
  <si>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</si>
  <si>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</si>
  <si>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</si>
  <si>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</si>
  <si>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</si>
  <si>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</si>
  <si>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</si>
  <si>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</si>
  <si>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</si>
  <si>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</si>
  <si>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</si>
  <si>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</si>
  <si>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</si>
  <si>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</si>
  <si>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</si>
  <si>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</si>
  <si>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</si>
  <si>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</si>
  <si>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</si>
  <si>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</si>
  <si>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</si>
  <si>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</si>
  <si>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</si>
  <si>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</si>
  <si>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</si>
  <si>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</si>
  <si>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</si>
  <si>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</si>
  <si>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</si>
  <si>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</si>
  <si>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</si>
  <si>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</si>
  <si>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</si>
  <si>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</si>
  <si>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</si>
  <si>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</si>
  <si>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</si>
  <si>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</si>
  <si>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</si>
  <si>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</si>
  <si>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</si>
  <si>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</si>
  <si>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</si>
  <si>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</si>
  <si>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</si>
  <si>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</si>
  <si>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</si>
  <si>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</si>
  <si>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</si>
  <si>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</si>
  <si>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</si>
  <si>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</si>
  <si>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</si>
  <si>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</si>
  <si>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</si>
  <si>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</si>
  <si>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</si>
  <si>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</si>
  <si>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</si>
  <si>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</si>
  <si>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</si>
  <si>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</si>
  <si>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</si>
  <si>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</si>
  <si>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</si>
  <si>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</si>
  <si>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</si>
  <si>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</si>
  <si>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</si>
  <si>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</si>
  <si>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</si>
  <si>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</si>
  <si>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</si>
  <si>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</si>
  <si>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</si>
  <si>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</si>
  <si>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</si>
  <si>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</si>
  <si>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</si>
  <si>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</si>
  <si>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</si>
  <si>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</si>
  <si>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</si>
  <si>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</si>
  <si>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</si>
  <si>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</si>
  <si>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</si>
  <si>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</si>
  <si>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</si>
  <si>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</si>
  <si>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</si>
  <si>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</si>
  <si>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</si>
  <si>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</si>
  <si>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</si>
  <si>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</si>
  <si>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</si>
  <si>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</si>
  <si>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</si>
  <si>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</si>
  <si>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</si>
  <si>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</si>
  <si>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</si>
  <si>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</si>
  <si>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</si>
  <si>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</si>
  <si>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</si>
  <si>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</si>
  <si>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</si>
  <si>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</si>
  <si>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</si>
  <si>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</si>
  <si>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</si>
  <si>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</si>
  <si>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</si>
  <si>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</si>
  <si>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</si>
  <si>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</si>
  <si>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</si>
  <si>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</si>
  <si>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</si>
  <si>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</si>
  <si>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</si>
  <si>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</si>
  <si>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</si>
  <si>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</si>
  <si>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</si>
  <si>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</si>
  <si>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</si>
  <si>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</si>
  <si>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</si>
  <si>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</si>
  <si>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</si>
  <si>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</si>
  <si>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</si>
  <si>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</si>
  <si>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</si>
  <si>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</si>
  <si>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</si>
  <si>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</si>
  <si>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</si>
  <si>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</si>
  <si>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</si>
  <si>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</si>
  <si>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</si>
  <si>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</si>
  <si>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</si>
  <si>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</si>
  <si>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</si>
  <si>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</si>
  <si>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</si>
  <si>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</si>
  <si>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</si>
  <si>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</si>
  <si>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</si>
  <si>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</si>
  <si>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</si>
  <si>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</si>
  <si>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</si>
  <si>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</si>
  <si>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</si>
  <si>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</si>
  <si>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</si>
  <si>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</si>
  <si>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</si>
  <si>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</si>
  <si>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</si>
  <si>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</si>
  <si>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</si>
  <si>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</si>
  <si>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</si>
  <si>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</si>
  <si>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</si>
  <si>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</si>
  <si>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</si>
  <si>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</si>
  <si>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</si>
  <si>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</si>
  <si>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</si>
  <si>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</si>
  <si>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</si>
  <si>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</si>
  <si>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</si>
  <si>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</si>
  <si>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</si>
  <si>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</si>
  <si>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</si>
  <si>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</si>
  <si>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</si>
  <si>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</si>
  <si>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</si>
  <si>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</si>
  <si>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</si>
  <si>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</si>
  <si>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</si>
  <si>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</si>
  <si>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</si>
  <si>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</si>
  <si>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</si>
  <si>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</si>
  <si>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</si>
  <si>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</si>
  <si>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</si>
  <si>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</si>
  <si>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</si>
  <si>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</si>
  <si>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</si>
  <si>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</si>
  <si>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</si>
  <si>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</si>
  <si>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</si>
  <si>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</si>
  <si>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</si>
  <si>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</si>
  <si>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</si>
  <si>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</si>
  <si>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</si>
  <si>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</si>
  <si>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</si>
  <si>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</si>
  <si>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</si>
  <si>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</si>
  <si>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</si>
  <si>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</si>
  <si>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</si>
  <si>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</si>
  <si>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</si>
  <si>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</si>
  <si>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</si>
  <si>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</si>
  <si>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</si>
  <si>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</si>
  <si>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</si>
  <si>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</si>
  <si>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</si>
  <si>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</si>
  <si>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</si>
  <si>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</si>
  <si>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</si>
  <si>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</si>
  <si>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</si>
  <si>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</si>
  <si>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</si>
  <si>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</si>
  <si>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</si>
  <si>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</si>
  <si>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</si>
  <si>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</si>
  <si>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</si>
  <si>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</si>
  <si>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</si>
  <si>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</si>
  <si>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</si>
  <si>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</si>
  <si>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</si>
  <si>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</si>
  <si>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</si>
  <si>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</si>
  <si>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</si>
  <si>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</si>
  <si>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</si>
  <si>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</si>
  <si>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</si>
  <si>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</si>
  <si>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</si>
  <si>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</si>
  <si>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</si>
  <si>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</si>
  <si>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</si>
  <si>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</si>
  <si>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</si>
  <si>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</si>
  <si>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</si>
  <si>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</si>
  <si>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</si>
  <si>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</si>
  <si>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</si>
  <si>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</si>
  <si>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</si>
  <si>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</si>
  <si>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</si>
  <si>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</si>
  <si>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</si>
  <si>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</si>
  <si>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</si>
  <si>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</si>
  <si>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</si>
  <si>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</si>
  <si>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</si>
  <si>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</si>
  <si>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</si>
  <si>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</si>
  <si>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</si>
  <si>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</si>
  <si>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</si>
  <si>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</si>
  <si>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</si>
  <si>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</si>
  <si>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</si>
  <si>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</si>
  <si>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</si>
  <si>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</si>
  <si>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</si>
  <si>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</si>
  <si>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</si>
  <si>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</si>
  <si>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</si>
  <si>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</si>
  <si>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</si>
  <si>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</si>
  <si>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</si>
  <si>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</si>
  <si>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</si>
  <si>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</si>
  <si>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</si>
  <si>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</si>
  <si>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</si>
  <si>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</si>
  <si>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</si>
  <si>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</si>
  <si>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</si>
  <si>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</si>
  <si>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</si>
  <si>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</si>
  <si>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</si>
  <si>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</si>
  <si>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</si>
  <si>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</si>
  <si>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</si>
  <si>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</si>
  <si>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</si>
  <si>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</si>
  <si>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</si>
  <si>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</si>
  <si>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</si>
  <si>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</si>
  <si>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</si>
  <si>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</si>
  <si>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</si>
  <si>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</si>
  <si>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</si>
  <si>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</si>
  <si>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</si>
  <si>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</si>
  <si>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</si>
  <si>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</si>
  <si>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</si>
  <si>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</si>
  <si>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</si>
  <si>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</si>
  <si>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</si>
  <si>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</si>
  <si>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</si>
  <si>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</si>
  <si>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</si>
  <si>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</si>
  <si>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</si>
  <si>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</si>
  <si>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</si>
  <si>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</si>
  <si>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</si>
  <si>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</si>
  <si>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</si>
  <si>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</si>
  <si>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</si>
  <si>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</si>
  <si>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</si>
  <si>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</si>
  <si>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</si>
  <si>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</si>
  <si>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</si>
  <si>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</si>
  <si>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</si>
  <si>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</si>
  <si>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</si>
  <si>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</si>
  <si>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</si>
  <si>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</si>
  <si>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</si>
  <si>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</si>
  <si>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</si>
  <si>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</si>
  <si>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</si>
  <si>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</si>
  <si>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</si>
  <si>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</si>
  <si>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</si>
  <si>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</si>
  <si>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</si>
  <si>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</si>
  <si>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</si>
  <si>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</si>
  <si>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</si>
  <si>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</si>
  <si>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</si>
  <si>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</si>
  <si>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</si>
  <si>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</si>
  <si>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</si>
  <si>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</si>
  <si>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</si>
  <si>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</si>
  <si>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</si>
  <si>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</si>
  <si>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</si>
  <si>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</si>
  <si>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</si>
  <si>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</si>
  <si>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</si>
  <si>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</si>
  <si>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</si>
  <si>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</si>
  <si>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</si>
  <si>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</si>
  <si>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</si>
  <si>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</si>
  <si>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</si>
  <si>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</si>
  <si>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</si>
  <si>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</si>
  <si>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</si>
  <si>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</si>
  <si>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</si>
  <si>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</si>
  <si>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</si>
  <si>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</si>
  <si>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</si>
  <si>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</si>
  <si>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</si>
  <si>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</si>
  <si>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</si>
  <si>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</si>
  <si>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</si>
  <si>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</si>
  <si>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</si>
  <si>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</si>
  <si>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</si>
  <si>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</si>
  <si>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</si>
  <si>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</si>
  <si>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</si>
  <si>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</si>
  <si>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</si>
  <si>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</si>
  <si>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</si>
  <si>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</si>
  <si>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</si>
  <si>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</si>
  <si>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</si>
  <si>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</si>
  <si>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</si>
  <si>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</si>
  <si>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</si>
  <si>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</si>
  <si>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</si>
  <si>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</si>
  <si>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</si>
  <si>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</si>
  <si>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</si>
  <si>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</si>
  <si>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</si>
  <si>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</si>
  <si>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</si>
  <si>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</si>
  <si>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</si>
  <si>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</si>
  <si>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</si>
  <si>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</si>
  <si>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</si>
  <si>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</si>
  <si>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</si>
  <si>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</si>
  <si>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</si>
  <si>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</si>
  <si>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</si>
  <si>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</si>
  <si>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</si>
  <si>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</si>
  <si>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</si>
  <si>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</si>
  <si>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</si>
  <si>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</si>
  <si>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</si>
  <si>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</si>
  <si>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</si>
  <si>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</si>
  <si>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</si>
  <si>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</si>
  <si>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</si>
  <si>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</si>
  <si>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</si>
  <si>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</si>
  <si>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</si>
  <si>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</si>
  <si>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</si>
  <si>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</si>
  <si>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</si>
  <si>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</si>
  <si>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</si>
  <si>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</si>
  <si>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</si>
  <si>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</si>
  <si>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</si>
  <si>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</si>
  <si>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</si>
  <si>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</si>
  <si>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</si>
  <si>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</si>
  <si>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</si>
  <si>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</si>
  <si>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</si>
  <si>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</si>
  <si>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</si>
  <si>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</si>
  <si>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</si>
  <si>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</si>
  <si>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</si>
  <si>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</si>
  <si>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</si>
  <si>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</si>
  <si>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</si>
  <si>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</si>
  <si>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</si>
  <si>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</si>
  <si>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</si>
  <si>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</si>
  <si>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</si>
  <si>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</si>
  <si>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</si>
  <si>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</si>
  <si>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</si>
  <si>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</si>
  <si>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</si>
  <si>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</si>
  <si>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</si>
  <si>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</si>
  <si>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</si>
  <si>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</si>
  <si>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</si>
  <si>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</si>
  <si>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</si>
  <si>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</si>
  <si>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</si>
  <si>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</si>
  <si>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</si>
  <si>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</si>
  <si>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</si>
  <si>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</si>
  <si>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</si>
  <si>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</si>
  <si>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</si>
  <si>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</si>
  <si>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</si>
  <si>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</si>
  <si>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</si>
  <si>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</si>
  <si>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</si>
  <si>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</si>
  <si>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</si>
  <si>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</si>
  <si>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</si>
  <si>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</si>
  <si>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</si>
  <si>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</si>
  <si>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</si>
  <si>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</si>
  <si>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</si>
  <si>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</si>
  <si>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</si>
  <si>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</si>
  <si>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</si>
  <si>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</si>
  <si>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</si>
  <si>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</si>
  <si>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</si>
  <si>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</si>
  <si>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</si>
  <si>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</si>
  <si>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</si>
  <si>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</si>
  <si>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</si>
  <si>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</si>
  <si>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</si>
  <si>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</si>
  <si>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</si>
  <si>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</si>
  <si>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</si>
  <si>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</si>
  <si>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</si>
  <si>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</si>
  <si>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</si>
  <si>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</si>
  <si>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</si>
  <si>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</si>
  <si>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</si>
  <si>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</si>
  <si>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</si>
  <si>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</si>
  <si>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</si>
  <si>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</si>
  <si>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</si>
  <si>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</si>
  <si>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</si>
  <si>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</si>
  <si>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</si>
  <si>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</si>
  <si>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</si>
  <si>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</si>
  <si>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</si>
  <si>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</si>
  <si>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</si>
  <si>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</si>
  <si>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</si>
  <si>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</si>
  <si>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</si>
  <si>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</si>
  <si>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</si>
  <si>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</si>
  <si>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</si>
  <si>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</si>
  <si>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</si>
  <si>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</si>
  <si>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</si>
  <si>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</si>
  <si>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</si>
  <si>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</si>
  <si>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</si>
  <si>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</si>
  <si>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</si>
  <si>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</si>
  <si>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</si>
  <si>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</si>
  <si>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</si>
  <si>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</si>
  <si>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</si>
  <si>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</si>
  <si>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</si>
  <si>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</si>
  <si>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</si>
  <si>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</si>
  <si>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</si>
  <si>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</si>
  <si>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</si>
  <si>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</si>
  <si>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</si>
  <si>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</si>
  <si>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</si>
  <si>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</si>
  <si>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</si>
  <si>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</si>
  <si>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</si>
  <si>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</si>
  <si>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</si>
  <si>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</si>
  <si>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</si>
  <si>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</si>
  <si>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</si>
  <si>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</si>
  <si>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</si>
  <si>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</si>
  <si>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</si>
  <si>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</si>
  <si>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</si>
  <si>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</si>
  <si>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</si>
  <si>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</si>
  <si>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</si>
  <si>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</si>
  <si>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</si>
  <si>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</si>
  <si>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</si>
  <si>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</si>
  <si>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</si>
  <si>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</si>
  <si>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</si>
  <si>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</si>
  <si>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</si>
  <si>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</si>
  <si>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</si>
  <si>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</si>
  <si>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</si>
  <si>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</si>
  <si>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</si>
  <si>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</si>
  <si>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</si>
  <si>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</si>
  <si>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</si>
  <si>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</si>
  <si>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</si>
  <si>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</si>
  <si>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</si>
  <si>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</si>
  <si>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</si>
  <si>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</si>
  <si>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</si>
  <si>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</si>
  <si>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</si>
  <si>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</si>
  <si>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</si>
  <si>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</si>
  <si>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</si>
  <si>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</si>
  <si>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</si>
  <si>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</si>
  <si>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</si>
  <si>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</si>
  <si>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</si>
  <si>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</si>
  <si>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</si>
  <si>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</si>
  <si>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</si>
  <si>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</si>
  <si>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</si>
  <si>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</si>
  <si>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</si>
  <si>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</si>
  <si>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</si>
  <si>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</si>
  <si>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</si>
  <si>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</si>
  <si>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</si>
  <si>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</si>
  <si>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</si>
  <si>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</si>
  <si>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</si>
  <si>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</si>
  <si>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</si>
  <si>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</si>
  <si>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</si>
  <si>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</si>
  <si>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</si>
  <si>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</si>
  <si>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</si>
  <si>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</si>
  <si>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</si>
  <si>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</si>
  <si>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</si>
  <si>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</si>
  <si>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</si>
  <si>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</si>
  <si>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</si>
  <si>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</si>
  <si>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</si>
  <si>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</si>
  <si>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</si>
  <si>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</si>
  <si>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</si>
  <si>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</si>
  <si>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</si>
  <si>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</si>
  <si>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</si>
  <si>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</si>
  <si>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</si>
  <si>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</si>
  <si>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</si>
  <si>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</si>
  <si>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</si>
  <si>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</si>
  <si>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</si>
  <si>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</si>
  <si>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</si>
  <si>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</si>
  <si>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</si>
  <si>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</si>
  <si>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</si>
  <si>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</si>
  <si>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</si>
  <si>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</si>
  <si>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</si>
  <si>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</si>
  <si>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</si>
  <si>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</si>
  <si>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</si>
  <si>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</si>
  <si>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</si>
  <si>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</si>
  <si>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</si>
  <si>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</si>
  <si>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</si>
  <si>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</si>
  <si>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</si>
  <si>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</si>
  <si>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</si>
  <si>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</si>
  <si>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</si>
  <si>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</si>
  <si>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</si>
  <si>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</si>
  <si>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</si>
  <si>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</si>
  <si>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</si>
  <si>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</si>
  <si>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</si>
  <si>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</si>
  <si>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</si>
  <si>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</si>
  <si>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</si>
  <si>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</si>
  <si>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</si>
  <si>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</si>
  <si>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</si>
  <si>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</si>
  <si>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</si>
  <si>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</si>
  <si>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</si>
  <si>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</si>
  <si>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</si>
  <si>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</si>
  <si>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</si>
  <si>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</si>
  <si>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</si>
  <si>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</si>
  <si>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</si>
  <si>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</si>
  <si>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</si>
  <si>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</si>
  <si>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</si>
  <si>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</si>
  <si>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</si>
  <si>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</si>
  <si>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</si>
  <si>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</si>
  <si>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</si>
  <si>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</si>
  <si>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</si>
  <si>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</si>
  <si>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</si>
  <si>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</si>
  <si>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</si>
  <si>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</si>
  <si>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</si>
  <si>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</si>
  <si>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</si>
  <si>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</si>
  <si>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</si>
  <si>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</si>
  <si>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</si>
  <si>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</si>
  <si>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</si>
  <si>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</si>
  <si>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</si>
  <si>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</si>
  <si>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</si>
  <si>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</si>
  <si>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</si>
  <si>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</si>
  <si>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</si>
  <si>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</si>
  <si>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</si>
  <si>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</si>
  <si>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</si>
  <si>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</si>
  <si>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</si>
  <si>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</si>
  <si>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</si>
  <si>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</si>
  <si>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</si>
  <si>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</si>
  <si>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</si>
  <si>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</si>
  <si>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</si>
  <si>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</si>
  <si>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</si>
  <si>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</si>
  <si>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</si>
  <si>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</si>
  <si>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</si>
  <si>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</si>
  <si>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</si>
  <si>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</si>
  <si>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</si>
  <si>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</si>
  <si>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</si>
  <si>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</si>
  <si>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</si>
  <si>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</si>
  <si>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</si>
  <si>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</si>
  <si>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</si>
  <si>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</si>
  <si>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</si>
  <si>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</si>
  <si>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</si>
  <si>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</si>
  <si>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</si>
  <si>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</si>
  <si>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</si>
  <si>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</si>
  <si>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</si>
  <si>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</si>
  <si>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</si>
  <si>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</si>
  <si>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</si>
  <si>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</si>
  <si>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</si>
  <si>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</si>
  <si>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</si>
  <si>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</si>
  <si>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</si>
  <si>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</si>
  <si>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</si>
  <si>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</si>
  <si>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</si>
  <si>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</si>
  <si>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</si>
  <si>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</si>
  <si>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</si>
  <si>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</si>
  <si>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</si>
  <si>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</si>
  <si>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</si>
  <si>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</si>
  <si>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</si>
  <si>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</si>
  <si>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</si>
  <si>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</si>
  <si>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</si>
  <si>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</si>
  <si>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</si>
  <si>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</si>
  <si>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</si>
  <si>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</si>
  <si>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</si>
  <si>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</si>
  <si>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</si>
  <si>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</si>
  <si>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</si>
  <si>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</si>
  <si>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</si>
  <si>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</si>
  <si>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</si>
  <si>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</si>
  <si>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</si>
  <si>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</si>
  <si>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</si>
  <si>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</si>
  <si>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</si>
  <si>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</si>
  <si>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</si>
  <si>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</si>
  <si>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</si>
  <si>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</si>
  <si>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</si>
  <si>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</si>
  <si>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</si>
  <si>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</si>
  <si>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</si>
  <si>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</si>
  <si>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</si>
  <si>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</si>
  <si>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</si>
  <si>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</si>
  <si>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</si>
  <si>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</si>
  <si>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</si>
  <si>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</si>
  <si>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</si>
  <si>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</si>
  <si>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</si>
  <si>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</si>
  <si>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</si>
  <si>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</si>
  <si>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</si>
  <si>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</si>
  <si>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</si>
  <si>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</si>
  <si>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</si>
  <si>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</si>
  <si>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</si>
  <si>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</si>
  <si>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</si>
  <si>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</si>
  <si>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</si>
  <si>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</si>
  <si>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</si>
  <si>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</si>
  <si>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</si>
  <si>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</si>
  <si>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</si>
  <si>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</si>
  <si>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</si>
  <si>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</si>
  <si>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</si>
  <si>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</si>
  <si>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</si>
  <si>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</si>
  <si>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</si>
  <si>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</si>
  <si>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</si>
  <si>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</si>
  <si>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</si>
  <si>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</si>
  <si>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</si>
  <si>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</si>
  <si>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</si>
  <si>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</si>
  <si>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</si>
  <si>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</si>
  <si>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</si>
  <si>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</si>
  <si>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</si>
  <si>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</si>
  <si>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</si>
  <si>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</si>
  <si>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</si>
  <si>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</si>
  <si>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</si>
  <si>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</si>
  <si>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</si>
  <si>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</si>
  <si>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</si>
  <si>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</si>
  <si>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</si>
  <si>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</si>
  <si>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</si>
  <si>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</si>
  <si>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</si>
  <si>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</si>
  <si>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</si>
  <si>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</si>
  <si>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</si>
  <si>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</si>
  <si>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</si>
  <si>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</si>
  <si>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</si>
  <si>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</si>
  <si>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</si>
  <si>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</si>
  <si>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</si>
  <si>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</si>
  <si>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</si>
  <si>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</si>
  <si>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</si>
  <si>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</si>
  <si>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</si>
  <si>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</si>
  <si>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</si>
  <si>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</si>
  <si>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</si>
  <si>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</si>
  <si>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</si>
  <si>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</si>
  <si>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</si>
  <si>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</si>
  <si>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</si>
  <si>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</si>
  <si>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</si>
  <si>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</si>
  <si>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</si>
  <si>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</si>
  <si>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</si>
  <si>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</si>
  <si>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</si>
  <si>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</si>
  <si>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</si>
  <si>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</si>
  <si>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</si>
  <si>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</si>
  <si>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</si>
  <si>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</si>
  <si>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</si>
  <si>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</si>
  <si>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</si>
  <si>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</si>
  <si>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</si>
  <si>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</si>
  <si>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</si>
  <si>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</si>
  <si>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</si>
  <si>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</si>
  <si>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</si>
  <si>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</si>
  <si>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</si>
  <si>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</si>
  <si>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</si>
  <si>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</si>
  <si>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</si>
  <si>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</si>
  <si>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</si>
  <si>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</si>
  <si>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</si>
  <si>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</si>
  <si>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</si>
  <si>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</si>
  <si>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</si>
  <si>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</si>
  <si>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</si>
  <si>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</si>
  <si>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</si>
  <si>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</si>
  <si>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</si>
  <si>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</si>
  <si>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</si>
  <si>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</si>
  <si>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</si>
  <si>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</si>
  <si>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</si>
  <si>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</si>
  <si>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</si>
  <si>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</si>
  <si>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</si>
  <si>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</si>
  <si>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</si>
  <si>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</si>
  <si>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</si>
  <si>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</si>
  <si>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</si>
  <si>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</si>
  <si>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</si>
  <si>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</si>
  <si>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</si>
  <si>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</si>
  <si>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</si>
  <si>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</si>
  <si>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</si>
  <si>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</si>
  <si>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</si>
  <si>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</si>
  <si>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</si>
  <si>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</si>
  <si>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</si>
  <si>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</si>
  <si>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</si>
  <si>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</si>
  <si>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</si>
  <si>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</si>
  <si>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</si>
  <si>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</si>
  <si>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</si>
  <si>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</si>
  <si>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</si>
  <si>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</si>
  <si>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</si>
  <si>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</si>
  <si>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</si>
  <si>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</si>
  <si>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</si>
  <si>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</si>
  <si>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</si>
  <si>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</si>
  <si>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</si>
  <si>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</si>
  <si>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</si>
  <si>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</si>
  <si>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</si>
  <si>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</si>
  <si>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</si>
  <si>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</si>
  <si>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</si>
  <si>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</si>
  <si>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</si>
  <si>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</si>
  <si>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</si>
  <si>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</si>
  <si>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</si>
  <si>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</si>
  <si>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</si>
  <si>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</si>
  <si>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</si>
  <si>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</si>
  <si>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</si>
  <si>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</si>
  <si>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</si>
  <si>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</si>
  <si>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</si>
  <si>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</si>
  <si>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</si>
  <si>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</si>
  <si>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</si>
  <si>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</si>
  <si>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</si>
  <si>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</si>
  <si>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</si>
  <si>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</si>
  <si>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</si>
  <si>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</si>
  <si>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</si>
  <si>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</si>
  <si>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</si>
  <si>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</si>
  <si>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</si>
  <si>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</si>
  <si>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</si>
  <si>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</si>
  <si>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</si>
  <si>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</si>
  <si>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</si>
  <si>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</si>
  <si>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</si>
  <si>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</si>
  <si>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</si>
  <si>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</si>
  <si>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</si>
  <si>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</si>
  <si>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</si>
  <si>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</si>
  <si>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</si>
  <si>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</si>
  <si>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</si>
  <si>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</si>
  <si>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</si>
  <si>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</si>
  <si>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</si>
  <si>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</si>
  <si>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</si>
  <si>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</si>
  <si>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</si>
  <si>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</si>
  <si>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</si>
  <si>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</si>
  <si>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</si>
  <si>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</si>
  <si>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</si>
  <si>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</si>
  <si>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</si>
  <si>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</si>
  <si>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</si>
  <si>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</si>
  <si>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</si>
  <si>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</si>
  <si>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</si>
  <si>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</si>
  <si>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</si>
  <si>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</si>
  <si>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</si>
  <si>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</si>
  <si>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</si>
  <si>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</si>
  <si>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</si>
  <si>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</si>
  <si>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</si>
  <si>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</si>
  <si>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</si>
  <si>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</si>
  <si>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</si>
  <si>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</si>
  <si>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</si>
  <si>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</si>
  <si>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</si>
  <si>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</si>
  <si>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</si>
  <si>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</si>
  <si>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</si>
  <si>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</si>
  <si>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</si>
  <si>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</si>
  <si>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</si>
  <si>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</si>
  <si>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</si>
  <si>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</si>
  <si>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</si>
  <si>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</si>
  <si>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</si>
  <si>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</si>
  <si>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</si>
  <si>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</si>
  <si>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</si>
  <si>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</si>
  <si>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</si>
  <si>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</si>
  <si>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</si>
  <si>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</si>
  <si>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</si>
  <si>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</si>
  <si>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</si>
  <si>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</si>
  <si>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</si>
  <si>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</si>
  <si>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</si>
  <si>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</si>
  <si>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</si>
  <si>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</si>
  <si>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</si>
  <si>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</si>
  <si>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</si>
  <si>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</si>
  <si>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</si>
  <si>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</si>
  <si>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</si>
  <si>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</si>
  <si>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</si>
  <si>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</si>
  <si>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</si>
  <si>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</si>
  <si>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</si>
  <si>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</si>
  <si>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</si>
  <si>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</si>
  <si>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</si>
  <si>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</si>
  <si>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</si>
  <si>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</si>
  <si>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</si>
  <si>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</si>
  <si>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</si>
  <si>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</si>
  <si>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</si>
  <si>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</si>
  <si>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</si>
  <si>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</si>
  <si>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</si>
  <si>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</si>
  <si>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</si>
  <si>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</si>
  <si>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</si>
  <si>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</si>
  <si>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</si>
  <si>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</si>
  <si>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</si>
  <si>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</si>
  <si>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</si>
  <si>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</si>
  <si>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</si>
  <si>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</si>
  <si>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</si>
  <si>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</si>
  <si>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</si>
  <si>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</si>
  <si>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</si>
  <si>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</si>
  <si>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</si>
  <si>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</si>
  <si>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</si>
  <si>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</si>
  <si>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</si>
  <si>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</si>
  <si>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</si>
  <si>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</si>
  <si>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</si>
  <si>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</si>
  <si>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</si>
  <si>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</si>
  <si>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</si>
  <si>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</si>
  <si>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</si>
  <si>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</si>
  <si>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</si>
  <si>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</si>
  <si>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</si>
  <si>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</si>
  <si>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</si>
  <si>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</si>
  <si>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</si>
  <si>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</si>
  <si>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</si>
  <si>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</si>
  <si>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</si>
  <si>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</si>
  <si>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</si>
  <si>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</si>
  <si>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</si>
  <si>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</si>
  <si>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</si>
  <si>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</si>
  <si>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</si>
  <si>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</si>
  <si>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</si>
  <si>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</si>
  <si>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</si>
  <si>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</si>
  <si>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</si>
  <si>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</si>
  <si>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</si>
  <si>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</si>
  <si>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</si>
  <si>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</si>
  <si>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</si>
  <si>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</si>
  <si>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</si>
  <si>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</si>
  <si>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</si>
  <si>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</si>
  <si>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</si>
  <si>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</si>
  <si>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</si>
  <si>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</si>
  <si>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</si>
  <si>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</si>
  <si>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</si>
  <si>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</si>
  <si>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</si>
  <si>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</si>
  <si>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</si>
  <si>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</si>
  <si>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</si>
  <si>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</si>
  <si>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</si>
  <si>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</si>
  <si>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</si>
  <si>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</si>
  <si>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</si>
  <si>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</si>
  <si>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</si>
  <si>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</si>
  <si>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</si>
  <si>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</si>
  <si>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</si>
  <si>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</si>
  <si>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</si>
  <si>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</si>
  <si>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</si>
  <si>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</si>
  <si>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</si>
  <si>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</si>
  <si>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</si>
  <si>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</si>
  <si>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</si>
  <si>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</si>
  <si>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</si>
  <si>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</si>
  <si>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</si>
  <si>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</si>
  <si>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</si>
  <si>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</si>
  <si>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</si>
  <si>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</si>
  <si>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</si>
  <si>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</si>
  <si>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</si>
  <si>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</si>
  <si>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</si>
  <si>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</si>
  <si>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</si>
  <si>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</si>
  <si>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</si>
  <si>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</si>
  <si>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</si>
  <si>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</si>
  <si>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</si>
  <si>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</si>
  <si>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</si>
  <si>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</si>
  <si>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</si>
  <si>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</si>
  <si>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</si>
  <si>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</si>
  <si>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</si>
  <si>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</si>
  <si>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</si>
  <si>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</si>
  <si>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</si>
  <si>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</si>
  <si>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</si>
  <si>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</si>
  <si>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</si>
  <si>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</si>
  <si>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</si>
  <si>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</si>
  <si>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</si>
  <si>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</si>
  <si>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</si>
  <si>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</si>
  <si>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</si>
  <si>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</si>
  <si>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</si>
  <si>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</si>
  <si>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</si>
  <si>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</si>
  <si>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</si>
  <si>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</si>
  <si>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</si>
  <si>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</si>
  <si>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</si>
  <si>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</si>
  <si>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</si>
  <si>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</si>
  <si>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</si>
  <si>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</si>
  <si>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</si>
  <si>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</si>
  <si>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</si>
  <si>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</si>
  <si>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</si>
  <si>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</si>
  <si>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</si>
  <si>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</si>
  <si>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</si>
  <si>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</si>
  <si>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</si>
  <si>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</si>
  <si>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</si>
  <si>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</si>
  <si>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</si>
  <si>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</si>
  <si>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</si>
  <si>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</si>
  <si>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</si>
  <si>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</si>
  <si>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</si>
  <si>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</si>
  <si>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</si>
  <si>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</si>
  <si>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</si>
  <si>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</si>
  <si>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</si>
  <si>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</si>
  <si>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</si>
  <si>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</si>
  <si>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</si>
  <si>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</si>
  <si>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</si>
  <si>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</si>
  <si>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</si>
  <si>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</si>
  <si>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</si>
  <si>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</si>
  <si>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</si>
  <si>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</si>
  <si>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</si>
  <si>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</si>
  <si>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</si>
  <si>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</si>
  <si>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</si>
  <si>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</si>
  <si>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</si>
  <si>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</si>
  <si>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</si>
  <si>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</si>
  <si>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</si>
  <si>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</si>
  <si>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</si>
  <si>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</si>
  <si>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</si>
  <si>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</si>
  <si>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</si>
  <si>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</si>
  <si>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</si>
  <si>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</si>
  <si>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</si>
  <si>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</si>
  <si>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</si>
  <si>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</si>
  <si>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</si>
  <si>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</si>
  <si>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</si>
  <si>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</si>
  <si>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</si>
  <si>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</si>
  <si>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</si>
  <si>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</si>
  <si>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</si>
  <si>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</si>
  <si>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</si>
  <si>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</si>
  <si>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</si>
  <si>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</si>
  <si>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</si>
  <si>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</si>
  <si>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</si>
  <si>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</si>
  <si>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</si>
  <si>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</si>
  <si>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</si>
  <si>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</si>
  <si>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</si>
  <si>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</si>
  <si>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</si>
  <si>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</si>
  <si>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</si>
  <si>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</si>
  <si>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</si>
  <si>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</si>
  <si>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</si>
  <si>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</si>
  <si>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</si>
  <si>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</si>
  <si>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</si>
  <si>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</si>
  <si>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</si>
  <si>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</si>
  <si>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</si>
  <si>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</si>
  <si>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</si>
  <si>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</si>
  <si>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</si>
  <si>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</si>
  <si>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</si>
  <si>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</si>
  <si>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</si>
  <si>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</si>
  <si>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</si>
  <si>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</si>
  <si>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</si>
  <si>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</si>
  <si>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</si>
  <si>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</si>
  <si>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</si>
  <si>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</si>
  <si>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</si>
  <si>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</si>
  <si>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</si>
  <si>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</si>
  <si>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</si>
  <si>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</si>
  <si>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</si>
  <si>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</si>
  <si>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</si>
  <si>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</si>
  <si>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</si>
  <si>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</si>
  <si>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</si>
  <si>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</si>
  <si>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</si>
  <si>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</si>
  <si>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</si>
  <si>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</si>
  <si>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</si>
  <si>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</si>
  <si>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</si>
  <si>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</si>
  <si>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</si>
  <si>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</si>
  <si>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</si>
  <si>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</si>
  <si>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</si>
  <si>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</si>
  <si>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</si>
  <si>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</si>
  <si>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</si>
  <si>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</si>
  <si>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</si>
  <si>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</si>
  <si>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</si>
  <si>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</si>
  <si>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</si>
  <si>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</si>
  <si>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</si>
  <si>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</si>
  <si>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</si>
  <si>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</si>
  <si>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</si>
  <si>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</si>
  <si>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</si>
  <si>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</si>
  <si>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</si>
  <si>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</si>
  <si>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</si>
  <si>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</si>
  <si>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</si>
  <si>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</si>
  <si>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</si>
  <si>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</si>
  <si>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</si>
  <si>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</si>
  <si>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</si>
  <si>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</si>
  <si>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</si>
  <si>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</si>
  <si>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</si>
  <si>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</si>
  <si>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</si>
  <si>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</si>
  <si>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</si>
  <si>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</si>
  <si>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</si>
  <si>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</si>
  <si>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</si>
  <si>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</si>
  <si>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</si>
  <si>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</si>
  <si>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</si>
  <si>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</si>
  <si>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</si>
  <si>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</si>
  <si>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</si>
  <si>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</si>
  <si>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</si>
  <si>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</si>
  <si>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</si>
  <si>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</si>
  <si>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</si>
  <si>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</si>
  <si>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</si>
  <si>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</si>
  <si>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</si>
  <si>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</si>
  <si>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</si>
  <si>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</si>
  <si>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</si>
  <si>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</si>
  <si>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</si>
  <si>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</si>
  <si>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</si>
  <si>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</si>
  <si>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</si>
  <si>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</si>
  <si>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</si>
  <si>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</si>
  <si>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</si>
  <si>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</si>
  <si>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</si>
  <si>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</si>
  <si>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</si>
  <si>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</si>
  <si>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</si>
  <si>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</si>
  <si>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</si>
  <si>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</si>
  <si>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</si>
  <si>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</si>
  <si>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</si>
  <si>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</si>
  <si>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</si>
  <si>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</si>
  <si>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</si>
  <si>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</si>
  <si>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</si>
  <si>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</si>
  <si>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</si>
  <si>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</si>
  <si>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</si>
  <si>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</si>
  <si>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</si>
  <si>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</si>
  <si>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</si>
  <si>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</si>
  <si>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</si>
  <si>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</si>
  <si>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</si>
  <si>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</si>
  <si>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</si>
  <si>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</si>
  <si>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</si>
  <si>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</si>
  <si>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</si>
  <si>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</si>
  <si>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</si>
  <si>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</si>
  <si>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</si>
  <si>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</si>
  <si>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</si>
  <si>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</si>
  <si>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</si>
  <si>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</si>
  <si>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</si>
  <si>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</si>
  <si>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</si>
  <si>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</si>
  <si>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</si>
  <si>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</si>
  <si>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</si>
  <si>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</si>
  <si>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</si>
  <si>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</si>
  <si>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</si>
  <si>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</si>
  <si>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</si>
  <si>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</si>
  <si>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</si>
  <si>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</si>
  <si>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</si>
  <si>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</si>
  <si>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</si>
  <si>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</si>
  <si>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</si>
  <si>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</si>
  <si>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</si>
  <si>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</si>
  <si>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</si>
  <si>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</si>
  <si>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</si>
  <si>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</si>
  <si>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</si>
  <si>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</si>
  <si>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</si>
  <si>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</si>
  <si>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</si>
  <si>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</si>
  <si>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</si>
  <si>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</si>
  <si>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</si>
  <si>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</si>
  <si>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</si>
  <si>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</si>
  <si>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</si>
  <si>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</si>
  <si>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</si>
  <si>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</si>
  <si>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</si>
  <si>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</si>
  <si>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</si>
  <si>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</si>
  <si>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</si>
  <si>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</si>
  <si>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</si>
  <si>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</si>
  <si>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</si>
  <si>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</si>
  <si>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</si>
  <si>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</si>
  <si>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</si>
  <si>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</si>
  <si>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</si>
  <si>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</si>
  <si>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</si>
  <si>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</si>
  <si>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</si>
  <si>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</si>
  <si>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</si>
  <si>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</si>
  <si>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</si>
  <si>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</si>
  <si>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</si>
  <si>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</si>
  <si>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</si>
  <si>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</si>
  <si>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</si>
  <si>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</si>
  <si>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</si>
  <si>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</si>
  <si>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</si>
  <si>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</si>
  <si>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</si>
  <si>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</si>
  <si>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</si>
  <si>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</si>
  <si>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</si>
  <si>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</si>
  <si>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</si>
  <si>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</si>
  <si>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</si>
  <si>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</si>
  <si>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</si>
  <si>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</si>
  <si>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</si>
  <si>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</si>
  <si>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</si>
  <si>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</si>
  <si>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</si>
  <si>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</si>
  <si>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</si>
  <si>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</si>
  <si>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</si>
  <si>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</si>
  <si>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</si>
  <si>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</si>
  <si>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</si>
  <si>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</si>
  <si>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</si>
  <si>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</si>
  <si>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</si>
  <si>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</si>
  <si>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</si>
  <si>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</si>
  <si>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</si>
  <si>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</si>
  <si>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</si>
  <si>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</si>
  <si>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</si>
  <si>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</si>
  <si>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</si>
  <si>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</si>
  <si>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</si>
  <si>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</si>
  <si>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</si>
  <si>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</si>
  <si>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</si>
  <si>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</si>
  <si>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</si>
  <si>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</si>
  <si>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</si>
  <si>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</si>
  <si>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</si>
  <si>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</si>
  <si>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</si>
  <si>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</si>
  <si>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</si>
  <si>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</si>
  <si>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</si>
  <si>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</si>
  <si>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</si>
  <si>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</si>
  <si>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</si>
  <si>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</si>
  <si>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</si>
  <si>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</si>
  <si>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</si>
  <si>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</si>
  <si>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</si>
  <si>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</si>
  <si>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</si>
  <si>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</si>
  <si>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</si>
  <si>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</si>
  <si>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</si>
  <si>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</si>
  <si>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</si>
  <si>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</si>
  <si>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</si>
  <si>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</si>
  <si>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</si>
  <si>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</si>
  <si>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</si>
  <si>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</si>
  <si>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</si>
  <si>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</si>
  <si>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</si>
  <si>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</si>
  <si>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</si>
  <si>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</si>
  <si>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</si>
  <si>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</si>
  <si>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</si>
  <si>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</si>
  <si>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</si>
  <si>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</si>
  <si>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</si>
  <si>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</si>
  <si>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</si>
  <si>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</si>
  <si>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</si>
  <si>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</si>
  <si>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</si>
  <si>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</si>
  <si>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</si>
  <si>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</si>
  <si>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</si>
  <si>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</si>
  <si>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</si>
  <si>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</si>
  <si>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</si>
  <si>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</si>
  <si>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</si>
  <si>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</si>
  <si>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</si>
  <si>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</si>
  <si>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</si>
  <si>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</si>
  <si>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</si>
  <si>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</si>
  <si>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</si>
  <si>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</si>
  <si>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</si>
  <si>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</si>
  <si>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</si>
  <si>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</si>
  <si>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</si>
  <si>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</si>
  <si>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</si>
  <si>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</si>
  <si>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</si>
  <si>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</si>
  <si>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</si>
  <si>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</si>
  <si>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</si>
  <si>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</si>
  <si>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</si>
  <si>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</si>
  <si>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</si>
  <si>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</si>
  <si>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</si>
  <si>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</si>
  <si>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</si>
  <si>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</si>
  <si>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</si>
  <si>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</si>
  <si>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</si>
  <si>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</si>
  <si>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</si>
  <si>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</si>
  <si>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</si>
  <si>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</si>
  <si>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</si>
  <si>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</si>
  <si>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</si>
  <si>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</si>
  <si>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</si>
  <si>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</si>
  <si>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</si>
  <si>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</si>
  <si>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</si>
  <si>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</si>
  <si>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</si>
  <si>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</si>
  <si>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</si>
  <si>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</si>
  <si>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</si>
  <si>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</si>
  <si>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</si>
  <si>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</si>
  <si>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</si>
  <si>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</si>
  <si>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</si>
  <si>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</si>
  <si>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</si>
  <si>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</si>
  <si>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</si>
  <si>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</si>
  <si>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</si>
  <si>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</si>
  <si>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</si>
  <si>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</si>
  <si>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</si>
  <si>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</si>
  <si>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</si>
  <si>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</si>
  <si>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</si>
  <si>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</si>
  <si>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</si>
  <si>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</si>
  <si>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</si>
  <si>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</si>
  <si>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</si>
  <si>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</si>
  <si>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</si>
  <si>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</si>
  <si>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</si>
  <si>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</si>
  <si>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</si>
  <si>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</si>
  <si>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</si>
  <si>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</si>
  <si>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</si>
  <si>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</si>
  <si>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</si>
  <si>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</si>
  <si>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</si>
  <si>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</si>
  <si>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</si>
  <si>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</si>
  <si>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</si>
  <si>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</si>
  <si>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</si>
  <si>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</si>
  <si>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</si>
  <si>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</si>
  <si>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</si>
  <si>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</si>
  <si>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</si>
  <si>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</si>
  <si>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</si>
  <si>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</si>
  <si>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</si>
  <si>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</si>
  <si>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</si>
  <si>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</si>
  <si>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</si>
  <si>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</si>
  <si>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</si>
  <si>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</si>
  <si>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</si>
  <si>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</si>
  <si>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</si>
  <si>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</si>
  <si>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</si>
  <si>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</si>
  <si>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</si>
  <si>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</si>
  <si>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</si>
  <si>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</si>
  <si>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</si>
  <si>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</si>
  <si>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</si>
  <si>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</si>
  <si>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</si>
  <si>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</si>
  <si>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</si>
  <si>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</si>
  <si>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</si>
  <si>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</si>
  <si>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</si>
  <si>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</si>
  <si>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</si>
  <si>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</si>
  <si>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</si>
  <si>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</si>
  <si>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</si>
  <si>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</si>
  <si>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</si>
  <si>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</si>
  <si>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</si>
  <si>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</si>
  <si>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</si>
  <si>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</si>
  <si>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</si>
  <si>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</si>
  <si>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</si>
  <si>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</si>
  <si>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</si>
  <si>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</si>
  <si>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</si>
  <si>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</si>
  <si>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</si>
  <si>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</si>
  <si>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</si>
  <si>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</si>
  <si>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</si>
  <si>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</si>
  <si>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</si>
  <si>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</si>
  <si>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</si>
  <si>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</si>
  <si>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</si>
  <si>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</si>
  <si>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</si>
  <si>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</si>
  <si>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</si>
  <si>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</si>
  <si>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</si>
  <si>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</si>
  <si>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</si>
  <si>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</si>
  <si>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</si>
  <si>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</si>
  <si>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</si>
  <si>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</si>
  <si>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</si>
  <si>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</si>
  <si>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</si>
  <si>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</si>
  <si>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</si>
  <si>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</si>
  <si>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</si>
  <si>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</si>
  <si>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</si>
  <si>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</si>
  <si>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</si>
  <si>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</si>
  <si>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</si>
  <si>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</si>
  <si>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</si>
  <si>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</si>
  <si>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</si>
  <si>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</si>
  <si>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</si>
  <si>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</si>
  <si>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</si>
  <si>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</si>
  <si>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</si>
  <si>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</si>
  <si>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</si>
  <si>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</si>
  <si>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</si>
  <si>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</si>
  <si>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</si>
  <si>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</si>
  <si>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</si>
  <si>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</si>
  <si>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</si>
  <si>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</si>
  <si>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</si>
  <si>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</si>
  <si>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</si>
  <si>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</si>
  <si>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</si>
  <si>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</si>
  <si>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</si>
  <si>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</si>
  <si>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</si>
  <si>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</si>
  <si>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</si>
  <si>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</si>
  <si>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</si>
  <si>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</si>
  <si>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</si>
  <si>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</si>
  <si>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</si>
  <si>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</si>
  <si>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</si>
  <si>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</si>
  <si>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</si>
  <si>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</si>
  <si>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</si>
  <si>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</si>
  <si>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</si>
  <si>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</si>
  <si>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</si>
  <si>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</si>
  <si>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</si>
  <si>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</si>
  <si>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</si>
  <si>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</si>
  <si>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</si>
  <si>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</si>
  <si>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</si>
  <si>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</si>
  <si>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</si>
  <si>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</si>
  <si>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</si>
  <si>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</si>
  <si>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</si>
  <si>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</si>
  <si>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</si>
  <si>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</si>
  <si>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</si>
  <si>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</si>
  <si>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</si>
  <si>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</si>
  <si>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</si>
  <si>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</si>
  <si>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</si>
  <si>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</si>
  <si>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</si>
  <si>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</si>
  <si>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</si>
  <si>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</si>
  <si>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</si>
  <si>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</si>
  <si>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</si>
  <si>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</si>
  <si>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</si>
  <si>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</si>
  <si>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</si>
  <si>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</si>
  <si>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</si>
  <si>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</si>
  <si>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</si>
  <si>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</si>
  <si>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</si>
  <si>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</si>
  <si>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</si>
  <si>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</si>
  <si>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</si>
  <si>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</si>
  <si>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</si>
  <si>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</si>
  <si>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</si>
  <si>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</si>
  <si>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</si>
  <si>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</si>
  <si>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</si>
  <si>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</si>
  <si>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</si>
  <si>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</si>
  <si>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</si>
  <si>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</si>
  <si>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</si>
  <si>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</si>
  <si>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</si>
  <si>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</si>
  <si>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</si>
  <si>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</si>
  <si>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</si>
  <si>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</si>
  <si>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</si>
  <si>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</si>
  <si>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</si>
  <si>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</si>
  <si>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</si>
  <si>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</si>
  <si>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</si>
  <si>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</si>
  <si>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</si>
  <si>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</si>
  <si>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</si>
  <si>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</si>
  <si>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</si>
  <si>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</si>
  <si>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</si>
  <si>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</si>
  <si>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</si>
  <si>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</si>
  <si>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</si>
  <si>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</si>
  <si>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</si>
  <si>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</si>
  <si>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</si>
  <si>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</si>
  <si>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</si>
  <si>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</si>
  <si>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</si>
  <si>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</si>
  <si>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</si>
  <si>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</si>
  <si>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</si>
  <si>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</si>
  <si>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</si>
  <si>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</si>
  <si>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</si>
  <si>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</si>
  <si>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</si>
  <si>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</si>
  <si>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</si>
  <si>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</si>
  <si>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</si>
  <si>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</si>
  <si>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</si>
  <si>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</si>
  <si>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</si>
  <si>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</si>
  <si>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</si>
  <si>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</si>
  <si>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</si>
  <si>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</si>
  <si>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</si>
  <si>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</si>
  <si>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</si>
  <si>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</si>
  <si>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</si>
  <si>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</si>
  <si>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</si>
  <si>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</si>
  <si>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</si>
  <si>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</si>
  <si>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</si>
  <si>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</si>
  <si>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</si>
  <si>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</si>
  <si>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</si>
  <si>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</si>
  <si>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</si>
  <si>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</si>
  <si>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</si>
  <si>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</si>
  <si>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</si>
  <si>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</si>
  <si>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</si>
  <si>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</si>
  <si>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</si>
  <si>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</si>
  <si>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</si>
  <si>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</si>
  <si>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</si>
  <si>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</si>
  <si>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</si>
  <si>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</si>
  <si>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</si>
  <si>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</si>
  <si>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</si>
  <si>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</si>
  <si>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</si>
  <si>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</si>
  <si>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</si>
  <si>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</si>
  <si>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</si>
  <si>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</si>
  <si>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</si>
  <si>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</si>
  <si>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</si>
  <si>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</si>
  <si>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</si>
  <si>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</si>
  <si>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</si>
  <si>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</si>
  <si>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</si>
  <si>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</si>
  <si>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</si>
  <si>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</si>
  <si>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</si>
  <si>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</si>
  <si>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</si>
  <si>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</si>
  <si>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</si>
  <si>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</si>
  <si>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</si>
  <si>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</si>
  <si>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</si>
  <si>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</si>
  <si>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</si>
  <si>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</si>
  <si>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</si>
  <si>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</si>
  <si>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</si>
  <si>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</si>
  <si>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</si>
  <si>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</si>
  <si>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</si>
  <si>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</si>
  <si>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</si>
  <si>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</si>
  <si>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</si>
  <si>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</si>
  <si>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</si>
  <si>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</si>
  <si>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</si>
  <si>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</si>
  <si>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</si>
  <si>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</si>
  <si>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</si>
  <si>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</si>
  <si>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</si>
  <si>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</si>
  <si>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</si>
  <si>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</si>
  <si>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</si>
  <si>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</si>
  <si>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</si>
  <si>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</si>
  <si>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</si>
  <si>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</si>
  <si>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</si>
  <si>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</si>
  <si>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</si>
  <si>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</si>
  <si>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</si>
  <si>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</si>
  <si>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</si>
  <si>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</si>
  <si>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</si>
  <si>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</si>
  <si>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</si>
  <si>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</si>
  <si>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</si>
  <si>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</si>
  <si>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</si>
  <si>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</si>
  <si>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</si>
  <si>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</si>
  <si>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</si>
  <si>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</si>
  <si>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</si>
  <si>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</si>
  <si>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</si>
  <si>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</si>
  <si>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</si>
  <si>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</si>
  <si>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</si>
  <si>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</si>
  <si>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</si>
  <si>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</si>
  <si>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</si>
  <si>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</si>
  <si>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</si>
  <si>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</si>
  <si>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</si>
  <si>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</si>
  <si>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</si>
  <si>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</si>
  <si>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</si>
  <si>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</si>
  <si>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</si>
  <si>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</si>
  <si>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</si>
  <si>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</si>
  <si>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</si>
  <si>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</si>
  <si>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</si>
  <si>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</si>
  <si>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</si>
  <si>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</si>
  <si>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</si>
  <si>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</si>
  <si>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</si>
  <si>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</si>
  <si>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</si>
  <si>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</si>
  <si>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</si>
  <si>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</si>
  <si>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</si>
  <si>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</si>
  <si>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</si>
  <si>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</si>
  <si>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</si>
  <si>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</si>
  <si>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</si>
  <si>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</si>
  <si>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</si>
  <si>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</si>
  <si>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</si>
  <si>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</si>
  <si>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</si>
  <si>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</si>
  <si>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</si>
  <si>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</si>
  <si>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</si>
  <si>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</si>
  <si>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</si>
  <si>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</si>
  <si>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</si>
  <si>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</si>
  <si>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</si>
  <si>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</si>
  <si>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</si>
  <si>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</si>
  <si>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</si>
  <si>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</si>
  <si>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</si>
  <si>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</si>
  <si>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</si>
  <si>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</si>
  <si>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</si>
  <si>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</si>
  <si>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</si>
  <si>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</si>
  <si>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</si>
  <si>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</si>
  <si>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</si>
  <si>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</si>
  <si>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</si>
  <si>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</si>
  <si>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</si>
  <si>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</si>
  <si>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</si>
  <si>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</si>
  <si>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</si>
  <si>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</si>
  <si>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</si>
  <si>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</si>
  <si>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</si>
  <si>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</si>
  <si>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</si>
  <si>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</si>
  <si>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</si>
  <si>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</si>
  <si>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</si>
  <si>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</si>
  <si>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</si>
  <si>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</si>
  <si>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</si>
  <si>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</si>
  <si>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</si>
  <si>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</si>
  <si>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</si>
  <si>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</si>
  <si>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</si>
  <si>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</si>
  <si>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</si>
  <si>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</si>
  <si>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</si>
  <si>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</si>
  <si>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</si>
  <si>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</si>
  <si>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</si>
  <si>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</si>
  <si>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</si>
  <si>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</si>
  <si>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</si>
  <si>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</si>
  <si>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</si>
  <si>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</si>
  <si>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</si>
  <si>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</si>
  <si>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</si>
  <si>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</si>
  <si>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</si>
  <si>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</si>
  <si>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</si>
  <si>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</si>
  <si>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</si>
  <si>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</si>
  <si>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</si>
  <si>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</si>
  <si>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</si>
  <si>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</si>
  <si>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</si>
  <si>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</si>
  <si>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</si>
  <si>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</si>
  <si>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</si>
  <si>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</si>
  <si>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</si>
  <si>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</si>
  <si>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</si>
  <si>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</si>
  <si>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</si>
  <si>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</si>
  <si>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</si>
  <si>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</si>
  <si>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</si>
  <si>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</si>
  <si>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</si>
  <si>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</si>
  <si>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</si>
  <si>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</si>
  <si>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</si>
  <si>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</si>
  <si>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</si>
  <si>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</si>
  <si>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</si>
  <si>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</si>
  <si>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</si>
  <si>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</si>
  <si>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</si>
  <si>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</si>
  <si>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</si>
  <si>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</si>
  <si>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</si>
  <si>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</si>
  <si>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</si>
  <si>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</si>
  <si>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</si>
  <si>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</si>
  <si>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</si>
  <si>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</si>
  <si>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</si>
  <si>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</si>
  <si>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</si>
  <si>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</si>
  <si>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</si>
  <si>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</si>
  <si>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</si>
  <si>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</si>
  <si>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</si>
  <si>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</si>
  <si>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</si>
  <si>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</si>
  <si>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</si>
  <si>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</si>
  <si>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</si>
  <si>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</si>
  <si>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</si>
  <si>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</si>
  <si>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</si>
  <si>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</si>
  <si>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</si>
  <si>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</si>
  <si>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</si>
  <si>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</si>
  <si>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</si>
  <si>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</si>
  <si>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</si>
  <si>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</si>
  <si>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</si>
  <si>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</si>
  <si>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</si>
  <si>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</si>
  <si>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</si>
  <si>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</si>
  <si>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</si>
  <si>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</si>
  <si>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</si>
  <si>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</si>
  <si>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</si>
  <si>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</si>
  <si>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</si>
  <si>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</si>
  <si>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</si>
  <si>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</si>
  <si>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</si>
  <si>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</si>
  <si>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</si>
  <si>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</si>
  <si>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</si>
  <si>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</si>
  <si>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</si>
  <si>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</si>
  <si>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</si>
  <si>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</si>
  <si>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</si>
  <si>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</si>
  <si>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</si>
  <si>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</si>
  <si>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</si>
  <si>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</si>
  <si>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</si>
  <si>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</si>
  <si>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</si>
  <si>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</si>
  <si>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</si>
  <si>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</si>
  <si>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</si>
  <si>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</si>
  <si>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</si>
  <si>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</si>
  <si>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</si>
  <si>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</si>
  <si>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</si>
  <si>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</si>
  <si>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</si>
  <si>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</si>
  <si>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</si>
  <si>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</si>
  <si>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</si>
  <si>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</si>
  <si>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</si>
  <si>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</si>
  <si>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</si>
  <si>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</si>
  <si>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</si>
  <si>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</si>
  <si>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</si>
  <si>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</si>
  <si>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</si>
  <si>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</si>
  <si>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</si>
  <si>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</si>
  <si>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</si>
  <si>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</si>
  <si>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</si>
  <si>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</si>
  <si>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</si>
  <si>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</si>
  <si>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</si>
  <si>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</si>
  <si>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</si>
  <si>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</si>
  <si>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</si>
  <si>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</si>
  <si>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</si>
  <si>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</si>
  <si>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</si>
  <si>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</si>
  <si>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</si>
  <si>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</si>
  <si>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</si>
  <si>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</si>
  <si>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</si>
  <si>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</si>
  <si>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</si>
  <si>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</si>
  <si>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</si>
  <si>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</si>
  <si>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</si>
  <si>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</si>
  <si>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</si>
  <si>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</si>
  <si>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</si>
  <si>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</si>
  <si>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</si>
  <si>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</si>
  <si>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</si>
  <si>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</si>
  <si>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</si>
  <si>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</si>
  <si>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</si>
  <si>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</si>
  <si>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</si>
  <si>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</si>
  <si>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</si>
  <si>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</si>
  <si>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</si>
  <si>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</si>
  <si>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</si>
  <si>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</si>
  <si>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</si>
  <si>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</si>
  <si>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</si>
  <si>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</si>
  <si>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</si>
  <si>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</si>
  <si>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</si>
  <si>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</si>
  <si>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</si>
  <si>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</si>
  <si>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</si>
  <si>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</si>
  <si>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</si>
  <si>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</si>
  <si>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</si>
  <si>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</si>
  <si>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</si>
  <si>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</si>
  <si>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</si>
  <si>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</si>
  <si>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</si>
  <si>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</si>
  <si>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</si>
  <si>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</si>
  <si>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</si>
  <si>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</si>
  <si>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</si>
  <si>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</si>
  <si>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</si>
  <si>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</si>
  <si>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</si>
  <si>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</si>
  <si>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</si>
  <si>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</si>
  <si>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</si>
  <si>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</si>
  <si>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</si>
  <si>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</si>
  <si>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</si>
  <si>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</si>
  <si>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</si>
  <si>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</si>
  <si>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</si>
  <si>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</si>
  <si>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</si>
  <si>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</si>
  <si>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</si>
  <si>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</si>
  <si>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</si>
  <si>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</si>
  <si>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</si>
  <si>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</si>
  <si>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</si>
  <si>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</si>
  <si>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</si>
  <si>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</si>
  <si>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</si>
  <si>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</si>
  <si>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</si>
  <si>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</si>
  <si>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</si>
  <si>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</si>
  <si>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</si>
  <si>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</si>
  <si>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</si>
  <si>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</si>
  <si>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</si>
  <si>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</si>
  <si>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</si>
  <si>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</si>
  <si>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</si>
  <si>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</si>
  <si>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</si>
  <si>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</si>
  <si>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</si>
  <si>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</si>
  <si>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</si>
  <si>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</si>
  <si>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</si>
  <si>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</si>
  <si>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</si>
  <si>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</si>
  <si>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</si>
  <si>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</si>
  <si>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</si>
  <si>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</si>
  <si>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</si>
  <si>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</si>
  <si>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</si>
  <si>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</si>
  <si>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</si>
  <si>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</si>
  <si>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</si>
  <si>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</si>
  <si>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</si>
  <si>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</si>
  <si>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</si>
  <si>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</si>
  <si>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</si>
  <si>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</si>
  <si>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</si>
  <si>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</si>
  <si>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</si>
  <si>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</si>
  <si>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</si>
  <si>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</si>
  <si>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</si>
  <si>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</si>
  <si>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</si>
  <si>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</si>
  <si>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</si>
  <si>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</si>
  <si>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</si>
  <si>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</si>
  <si>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</si>
  <si>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</si>
  <si>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</si>
  <si>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</si>
  <si>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</si>
  <si>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</si>
  <si>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</si>
  <si>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</si>
  <si>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</si>
  <si>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</si>
  <si>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</si>
  <si>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</si>
  <si>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</si>
  <si>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</si>
  <si>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</si>
  <si>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</si>
  <si>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</si>
  <si>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</si>
  <si>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</si>
  <si>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</si>
  <si>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</si>
  <si>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</si>
  <si>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</si>
  <si>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</si>
  <si>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</si>
  <si>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</si>
  <si>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</si>
  <si>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</si>
  <si>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</si>
  <si>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</si>
  <si>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</si>
  <si>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</si>
  <si>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</si>
  <si>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</si>
  <si>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</si>
  <si>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</si>
  <si>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</si>
  <si>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</si>
  <si>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</si>
  <si>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</si>
  <si>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</si>
  <si>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</si>
  <si>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</si>
  <si>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</si>
  <si>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</si>
  <si>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</si>
  <si>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</si>
  <si>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</si>
  <si>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</si>
  <si>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</si>
  <si>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</si>
  <si>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</si>
  <si>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</si>
  <si>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</si>
  <si>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</si>
  <si>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</si>
  <si>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</si>
  <si>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</si>
  <si>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</si>
  <si>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</si>
  <si>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</si>
  <si>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</si>
  <si>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</si>
  <si>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</si>
  <si>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</si>
  <si>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</si>
  <si>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</si>
  <si>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</si>
  <si>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</si>
  <si>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</si>
  <si>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</si>
  <si>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</si>
  <si>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</si>
  <si>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</si>
  <si>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</si>
  <si>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</si>
  <si>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</si>
  <si>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</si>
  <si>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</si>
  <si>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</si>
  <si>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</si>
  <si>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</si>
  <si>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</si>
  <si>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</si>
  <si>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</si>
  <si>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</si>
  <si>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</si>
  <si>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</si>
  <si>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</si>
  <si>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</si>
  <si>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</si>
  <si>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</si>
  <si>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</si>
  <si>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</si>
  <si>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</si>
  <si>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</si>
  <si>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</si>
  <si>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</si>
  <si>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</si>
  <si>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</si>
  <si>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</si>
  <si>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</si>
  <si>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</si>
  <si>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</si>
  <si>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</si>
  <si>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</si>
  <si>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</si>
  <si>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</si>
  <si>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</si>
  <si>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</si>
  <si>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</si>
  <si>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</si>
  <si>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</si>
  <si>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</si>
  <si>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</si>
  <si>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</si>
  <si>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</si>
  <si>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</si>
  <si>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</si>
  <si>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</si>
  <si>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</si>
  <si>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</si>
  <si>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</si>
  <si>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</si>
  <si>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</si>
  <si>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</si>
  <si>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</si>
  <si>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</si>
  <si>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</si>
  <si>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</si>
  <si>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</si>
  <si>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</si>
  <si>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</si>
  <si>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</si>
  <si>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</si>
  <si>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</si>
  <si>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</si>
  <si>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</si>
  <si>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</si>
  <si>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</si>
  <si>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</si>
  <si>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</si>
  <si>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</si>
  <si>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</si>
  <si>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</si>
  <si>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</si>
  <si>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</si>
  <si>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</si>
  <si>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</si>
  <si>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</si>
  <si>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</si>
  <si>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</si>
  <si>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</si>
  <si>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</si>
  <si>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</si>
  <si>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</si>
  <si>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</si>
  <si>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</si>
  <si>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</si>
  <si>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</si>
  <si>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</si>
  <si>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</si>
  <si>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</si>
  <si>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</si>
  <si>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</si>
  <si>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</si>
  <si>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</si>
  <si>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</si>
  <si>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</si>
  <si>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</si>
  <si>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</si>
  <si>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</si>
  <si>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</si>
  <si>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</si>
  <si>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</si>
  <si>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</si>
  <si>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</si>
  <si>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</si>
  <si>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</si>
  <si>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</si>
  <si>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</si>
  <si>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</si>
  <si>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</si>
  <si>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</si>
  <si>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</si>
  <si>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</si>
  <si>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</si>
  <si>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</si>
  <si>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</si>
  <si>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</si>
  <si>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</si>
  <si>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</si>
  <si>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</si>
  <si>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</si>
  <si>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</si>
  <si>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</si>
  <si>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</si>
  <si>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</si>
  <si>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</si>
  <si>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</si>
  <si>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</si>
  <si>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</si>
  <si>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</si>
  <si>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</si>
  <si>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</si>
  <si>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</si>
  <si>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</si>
  <si>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</si>
  <si>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</si>
  <si>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</si>
  <si>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</si>
  <si>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</si>
  <si>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</si>
  <si>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</si>
  <si>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</si>
  <si>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</si>
  <si>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</si>
  <si>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</si>
  <si>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</si>
  <si>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</si>
  <si>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</si>
  <si>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</si>
  <si>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</si>
  <si>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</si>
  <si>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</si>
  <si>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</si>
  <si>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</si>
  <si>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</si>
  <si>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</si>
  <si>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</si>
  <si>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</si>
  <si>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</si>
  <si>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</si>
  <si>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</si>
  <si>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</si>
  <si>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</si>
  <si>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</si>
  <si>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</si>
  <si>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</si>
  <si>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</si>
  <si>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</si>
  <si>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</si>
  <si>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</si>
  <si>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</si>
  <si>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</si>
  <si>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</si>
  <si>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</si>
  <si>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</si>
  <si>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</si>
  <si>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</si>
  <si>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</si>
  <si>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</si>
  <si>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</si>
  <si>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</si>
  <si>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</si>
  <si>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</si>
  <si>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</si>
  <si>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</si>
  <si>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</si>
  <si>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</si>
  <si>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</si>
  <si>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</si>
  <si>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</si>
  <si>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</si>
  <si>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</si>
  <si>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</si>
  <si>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</si>
  <si>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</si>
  <si>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</si>
  <si>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</si>
  <si>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</si>
  <si>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</si>
  <si>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</si>
  <si>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</si>
  <si>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</si>
  <si>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</si>
  <si>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</si>
  <si>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</si>
  <si>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</si>
  <si>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</si>
  <si>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</si>
  <si>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</si>
  <si>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</si>
  <si>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</si>
  <si>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</si>
  <si>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</si>
  <si>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</si>
  <si>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</si>
  <si>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</si>
  <si>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</si>
  <si>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</si>
  <si>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</si>
  <si>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</si>
  <si>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</si>
  <si>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</si>
  <si>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</si>
  <si>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</si>
  <si>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</si>
  <si>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</si>
  <si>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</si>
  <si>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</si>
  <si>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</si>
  <si>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</si>
  <si>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</si>
  <si>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</si>
  <si>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</si>
  <si>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</si>
  <si>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</si>
  <si>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</si>
  <si>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</si>
  <si>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</si>
  <si>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</si>
  <si>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</si>
  <si>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</si>
  <si>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</si>
  <si>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</si>
  <si>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</si>
  <si>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</si>
  <si>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</si>
  <si>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</si>
  <si>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</si>
  <si>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</si>
  <si>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</si>
  <si>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</si>
  <si>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</si>
  <si>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</si>
  <si>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</si>
  <si>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</si>
  <si>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</si>
  <si>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</si>
  <si>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</si>
  <si>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</si>
  <si>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</si>
  <si>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</si>
  <si>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</si>
  <si>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</si>
  <si>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</si>
  <si>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</si>
  <si>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</si>
  <si>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</si>
  <si>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</si>
  <si>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</si>
  <si>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</si>
  <si>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</si>
  <si>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</si>
  <si>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</si>
  <si>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</si>
  <si>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</si>
  <si>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</si>
  <si>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</si>
  <si>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</si>
  <si>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</si>
  <si>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</si>
  <si>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</si>
  <si>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</si>
  <si>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</si>
  <si>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</si>
  <si>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</si>
  <si>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</si>
  <si>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</si>
  <si>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</si>
  <si>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</si>
  <si>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</si>
  <si>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</si>
  <si>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</si>
  <si>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</si>
  <si>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</si>
  <si>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</si>
  <si>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</si>
  <si>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</si>
  <si>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</si>
  <si>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</si>
  <si>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</si>
  <si>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</si>
  <si>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</si>
  <si>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</si>
  <si>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</si>
  <si>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</si>
  <si>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</si>
  <si>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</si>
  <si>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</si>
  <si>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</si>
  <si>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</si>
  <si>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</si>
  <si>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</si>
  <si>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</si>
  <si>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</si>
  <si>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</si>
  <si>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</si>
  <si>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</si>
  <si>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</si>
  <si>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</si>
  <si>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</si>
  <si>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</si>
  <si>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</si>
  <si>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</si>
  <si>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</si>
  <si>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</si>
  <si>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</si>
  <si>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</si>
  <si>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</si>
  <si>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</si>
  <si>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</si>
  <si>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</si>
  <si>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</si>
  <si>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</si>
  <si>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</si>
  <si>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</si>
  <si>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</si>
  <si>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</si>
  <si>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</si>
  <si>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</si>
  <si>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</si>
  <si>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</si>
  <si>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</si>
  <si>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</si>
  <si>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</si>
  <si>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</si>
  <si>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</si>
  <si>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</si>
  <si>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</si>
  <si>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</si>
  <si>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</si>
  <si>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</si>
  <si>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</si>
  <si>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</si>
  <si>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</si>
  <si>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</si>
  <si>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</si>
  <si>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</si>
  <si>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</si>
  <si>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</si>
  <si>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</si>
  <si>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</si>
  <si>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</si>
  <si>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</si>
  <si>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</si>
  <si>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</si>
  <si>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</si>
  <si>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</si>
  <si>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</si>
  <si>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</si>
  <si>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</si>
  <si>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</si>
  <si>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</si>
  <si>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</si>
  <si>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</si>
  <si>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</si>
  <si>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</si>
  <si>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</si>
  <si>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</si>
  <si>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</si>
  <si>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</si>
  <si>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</si>
  <si>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</si>
  <si>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</si>
  <si>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</si>
  <si>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</si>
  <si>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</si>
  <si>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</si>
  <si>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</si>
  <si>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</si>
  <si>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</si>
  <si>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</si>
  <si>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</si>
  <si>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</si>
  <si>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</si>
  <si>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</si>
  <si>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</si>
  <si>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</si>
  <si>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</si>
  <si>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</si>
  <si>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</si>
  <si>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</si>
  <si>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</si>
  <si>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</si>
  <si>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</si>
  <si>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</si>
  <si>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</si>
  <si>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</si>
  <si>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</si>
  <si>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</si>
  <si>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</si>
  <si>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</si>
  <si>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</si>
  <si>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</si>
  <si>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</si>
  <si>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</si>
  <si>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</si>
  <si>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</si>
  <si>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</si>
  <si>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</si>
  <si>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</si>
  <si>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</si>
  <si>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</si>
  <si>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</si>
  <si>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</si>
  <si>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</si>
  <si>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</si>
  <si>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</si>
  <si>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</si>
  <si>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</si>
  <si>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</si>
  <si>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</si>
  <si>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</si>
  <si>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</si>
  <si>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</si>
  <si>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</si>
  <si>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</si>
  <si>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</si>
  <si>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</si>
  <si>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</si>
  <si>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</si>
  <si>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</si>
  <si>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</si>
  <si>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</si>
  <si>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</si>
  <si>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</si>
  <si>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</si>
  <si>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</si>
  <si>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</si>
  <si>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</si>
  <si>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</si>
  <si>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</si>
  <si>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</si>
  <si>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</si>
  <si>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</si>
  <si>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</si>
  <si>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</si>
  <si>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</si>
  <si>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</si>
  <si>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</si>
  <si>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</si>
  <si>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</si>
  <si>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</si>
  <si>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</si>
  <si>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</si>
  <si>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</si>
  <si>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</si>
  <si>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</si>
  <si>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</si>
  <si>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</si>
  <si>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</si>
  <si>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</si>
  <si>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</si>
  <si>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</si>
  <si>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</si>
  <si>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</si>
  <si>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</si>
  <si>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</si>
  <si>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</si>
  <si>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</si>
  <si>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</si>
  <si>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</si>
  <si>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</si>
  <si>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</si>
  <si>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</si>
  <si>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</si>
  <si>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</si>
  <si>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</si>
  <si>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</si>
  <si>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</si>
  <si>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</si>
  <si>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</si>
  <si>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</si>
  <si>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</si>
  <si>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</si>
  <si>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</si>
  <si>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</si>
  <si>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</si>
  <si>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</si>
  <si>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</si>
  <si>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</si>
  <si>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</si>
  <si>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</si>
  <si>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</si>
  <si>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</si>
  <si>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</si>
  <si>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</si>
  <si>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</si>
  <si>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</si>
  <si>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</si>
  <si>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</si>
  <si>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</si>
  <si>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</si>
  <si>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</si>
  <si>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</si>
  <si>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</si>
  <si>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</si>
  <si>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</si>
  <si>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</si>
  <si>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</si>
  <si>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</si>
  <si>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</si>
  <si>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</si>
  <si>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</si>
  <si>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</si>
  <si>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</si>
  <si>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</si>
  <si>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</si>
  <si>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</si>
  <si>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</si>
  <si>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</si>
  <si>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</si>
  <si>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</si>
  <si>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</si>
  <si>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</si>
  <si>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</si>
  <si>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</si>
  <si>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</si>
  <si>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</si>
  <si>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</si>
  <si>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</si>
  <si>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</si>
  <si>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</si>
  <si>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</si>
  <si>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</si>
  <si>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</si>
  <si>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</si>
  <si>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</si>
  <si>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</si>
  <si>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</si>
  <si>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</si>
  <si>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</si>
  <si>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</si>
  <si>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</si>
  <si>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</si>
  <si>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</si>
  <si>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</si>
  <si>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</si>
  <si>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</si>
  <si>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</si>
  <si>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</si>
  <si>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</si>
  <si>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</si>
  <si>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</si>
  <si>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</si>
  <si>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</si>
  <si>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</si>
  <si>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</si>
  <si>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</si>
  <si>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</si>
  <si>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</si>
  <si>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</si>
  <si>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</si>
  <si>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</si>
  <si>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</si>
  <si>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</si>
  <si>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</si>
  <si>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</si>
  <si>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</si>
  <si>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</si>
  <si>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</si>
  <si>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</si>
  <si>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</si>
  <si>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</si>
  <si>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</si>
  <si>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</si>
  <si>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</si>
  <si>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</si>
  <si>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</si>
  <si>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</si>
  <si>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</si>
  <si>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</si>
  <si>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</si>
  <si>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</si>
  <si>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</si>
  <si>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</si>
  <si>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</si>
  <si>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</si>
  <si>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</si>
  <si>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</si>
  <si>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</si>
  <si>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</si>
  <si>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</si>
  <si>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</si>
  <si>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</si>
  <si>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</si>
  <si>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</si>
  <si>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</si>
  <si>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</si>
  <si>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</si>
  <si>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</si>
  <si>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</si>
  <si>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</si>
  <si>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</si>
  <si>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</si>
  <si>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</si>
  <si>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</si>
  <si>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</si>
  <si>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</si>
  <si>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</si>
  <si>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</si>
  <si>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</si>
  <si>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</si>
  <si>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</si>
  <si>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</si>
  <si>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</si>
  <si>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</si>
  <si>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</si>
  <si>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</si>
  <si>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</si>
  <si>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</si>
  <si>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</si>
  <si>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</si>
  <si>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</si>
  <si>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</si>
  <si>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</si>
  <si>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</si>
  <si>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</si>
  <si>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</si>
  <si>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</si>
  <si>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</si>
  <si>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</si>
  <si>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</si>
  <si>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</si>
  <si>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</si>
  <si>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</si>
  <si>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</si>
  <si>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</si>
  <si>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</si>
  <si>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</si>
  <si>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</si>
  <si>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</si>
  <si>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</si>
  <si>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</si>
  <si>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</si>
  <si>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</si>
  <si>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</si>
  <si>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</si>
  <si>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</si>
  <si>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</si>
  <si>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</si>
  <si>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</si>
  <si>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</si>
  <si>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</si>
  <si>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</si>
  <si>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</si>
  <si>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</si>
  <si>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</si>
  <si>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</si>
  <si>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</si>
  <si>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</si>
  <si>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</si>
  <si>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</si>
  <si>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</si>
  <si>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</si>
  <si>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</si>
  <si>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</si>
  <si>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</si>
  <si>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</si>
  <si>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</si>
  <si>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</si>
  <si>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</si>
  <si>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</si>
  <si>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</si>
  <si>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</si>
  <si>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</si>
  <si>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</si>
  <si>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</si>
  <si>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</si>
  <si>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</si>
  <si>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</si>
  <si>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</si>
  <si>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</si>
  <si>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</si>
  <si>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</si>
  <si>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</si>
  <si>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</si>
  <si>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</si>
  <si>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</si>
  <si>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</si>
  <si>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</si>
  <si>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</si>
  <si>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</si>
  <si>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</si>
  <si>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</si>
  <si>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</si>
  <si>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</si>
  <si>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</si>
  <si>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</si>
  <si>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</si>
  <si>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</si>
  <si>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</si>
  <si>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</si>
  <si>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</si>
  <si>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</si>
  <si>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</si>
  <si>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</si>
  <si>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</si>
  <si>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</si>
  <si>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</si>
  <si>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</si>
  <si>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</si>
  <si>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</si>
  <si>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</si>
  <si>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</si>
  <si>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</si>
  <si>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</si>
  <si>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</si>
  <si>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</si>
  <si>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</si>
  <si>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</si>
  <si>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</si>
  <si>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</si>
  <si>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</si>
  <si>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</si>
  <si>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</si>
  <si>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</si>
  <si>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</si>
  <si>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</si>
  <si>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</si>
  <si>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</si>
  <si>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</si>
  <si>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</si>
  <si>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</si>
  <si>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</si>
  <si>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</si>
  <si>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</si>
  <si>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</si>
  <si>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</si>
  <si>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</si>
  <si>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</si>
  <si>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</si>
  <si>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</si>
  <si>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</si>
  <si>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</si>
  <si>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</si>
  <si>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</si>
  <si>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</si>
  <si>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</si>
  <si>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</si>
  <si>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</si>
  <si>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</si>
  <si>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</si>
  <si>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</si>
  <si>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</si>
  <si>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</si>
  <si>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</si>
  <si>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</si>
  <si>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</si>
  <si>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</si>
  <si>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</si>
  <si>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</si>
  <si>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</si>
  <si>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</si>
  <si>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</si>
  <si>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</si>
  <si>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</si>
  <si>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</si>
  <si>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</si>
  <si>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</si>
  <si>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</si>
  <si>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</si>
  <si>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</si>
  <si>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</si>
  <si>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</si>
  <si>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</si>
  <si>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</si>
  <si>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</si>
  <si>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</si>
  <si>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</si>
  <si>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</si>
  <si>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</si>
  <si>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</si>
  <si>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</si>
  <si>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</si>
  <si>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</si>
  <si>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</si>
  <si>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</si>
  <si>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</si>
  <si>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</si>
  <si>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</si>
  <si>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</si>
  <si>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</si>
  <si>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</si>
  <si>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</si>
  <si>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</si>
  <si>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</si>
  <si>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</si>
  <si>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</si>
  <si>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</si>
  <si>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</si>
  <si>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</si>
  <si>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</si>
  <si>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</si>
  <si>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</si>
  <si>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</si>
  <si>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</si>
  <si>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</si>
  <si>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</si>
  <si>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</si>
  <si>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</si>
  <si>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</si>
  <si>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</si>
  <si>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</si>
  <si>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</si>
  <si>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</si>
  <si>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</si>
  <si>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</si>
  <si>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</si>
  <si>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</si>
  <si>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</si>
  <si>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</si>
  <si>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</si>
  <si>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</si>
  <si>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</si>
  <si>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</si>
  <si>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</si>
  <si>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</si>
  <si>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</si>
  <si>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</si>
  <si>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</si>
  <si>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</si>
  <si>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</si>
  <si>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</si>
  <si>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</si>
  <si>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</si>
  <si>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</si>
  <si>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</si>
  <si>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</si>
  <si>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</si>
  <si>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</si>
  <si>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</si>
  <si>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</si>
  <si>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</si>
  <si>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</si>
  <si>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</si>
  <si>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</si>
  <si>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</si>
  <si>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</si>
  <si>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</si>
  <si>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</si>
  <si>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</si>
  <si>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</si>
  <si>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</si>
  <si>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</si>
  <si>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</si>
  <si>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</si>
  <si>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</si>
  <si>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</si>
  <si>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</si>
  <si>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</si>
  <si>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</si>
  <si>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</si>
  <si>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</si>
  <si>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</si>
  <si>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</si>
  <si>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</si>
  <si>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</si>
  <si>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</si>
  <si>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</si>
  <si>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</si>
  <si>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</si>
  <si>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</si>
  <si>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</si>
  <si>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</si>
  <si>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</si>
  <si>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</si>
  <si>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</si>
  <si>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</si>
  <si>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</si>
  <si>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</si>
  <si>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</si>
  <si>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</si>
  <si>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</si>
  <si>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</si>
  <si>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</si>
  <si>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</si>
  <si>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</si>
  <si>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</si>
  <si>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</si>
  <si>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</si>
  <si>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</si>
  <si>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</si>
  <si>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</si>
  <si>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</si>
  <si>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</si>
  <si>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</si>
  <si>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</si>
  <si>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</si>
  <si>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</si>
  <si>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</si>
  <si>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</si>
  <si>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</si>
  <si>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</si>
  <si>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</si>
  <si>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</si>
  <si>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</si>
  <si>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</si>
  <si>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</si>
  <si>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</si>
  <si>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</si>
  <si>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</si>
  <si>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</si>
  <si>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</si>
  <si>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</si>
  <si>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</si>
  <si>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</si>
  <si>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</si>
  <si>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</si>
  <si>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</si>
  <si>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</si>
  <si>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</si>
  <si>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</si>
  <si>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</si>
  <si>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</si>
  <si>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</si>
  <si>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</si>
  <si>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</si>
  <si>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</si>
  <si>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</si>
  <si>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</si>
  <si>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</si>
  <si>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</si>
  <si>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</si>
  <si>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</si>
  <si>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</si>
  <si>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</si>
  <si>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</si>
  <si>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</si>
  <si>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</si>
  <si>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</si>
  <si>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</si>
  <si>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</si>
  <si>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</si>
  <si>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</si>
  <si>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</si>
  <si>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</si>
  <si>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</si>
  <si>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</si>
  <si>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</si>
  <si>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</si>
  <si>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</si>
  <si>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</si>
  <si>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</si>
  <si>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</si>
  <si>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</si>
  <si>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</si>
  <si>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</si>
  <si>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</si>
  <si>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</si>
  <si>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</si>
  <si>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</si>
  <si>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</si>
  <si>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</si>
  <si>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</si>
  <si>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</si>
  <si>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</si>
  <si>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</si>
  <si>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</si>
  <si>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</si>
  <si>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</si>
  <si>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</si>
  <si>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</si>
  <si>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</si>
  <si>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</si>
  <si>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</si>
  <si>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</si>
  <si>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</si>
  <si>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</si>
  <si>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</si>
  <si>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</si>
  <si>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</si>
  <si>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</si>
  <si>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</si>
  <si>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</si>
  <si>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</si>
  <si>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</si>
  <si>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</si>
  <si>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</si>
  <si>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</si>
  <si>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</si>
  <si>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</si>
  <si>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</si>
  <si>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</si>
  <si>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</si>
  <si>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</si>
  <si>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</si>
  <si>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</si>
  <si>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</si>
  <si>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</si>
  <si>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</si>
  <si>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</si>
  <si>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</si>
  <si>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</si>
  <si>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</si>
  <si>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</si>
  <si>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</si>
  <si>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</si>
  <si>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</si>
  <si>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</si>
  <si>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</si>
  <si>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</si>
  <si>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</si>
  <si>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</si>
  <si>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</si>
  <si>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</si>
  <si>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</si>
  <si>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</si>
  <si>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</si>
  <si>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</si>
  <si>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</si>
  <si>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</si>
  <si>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</si>
  <si>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</si>
  <si>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</si>
  <si>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</si>
  <si>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</si>
  <si>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</si>
  <si>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</si>
  <si>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</si>
  <si>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</si>
  <si>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</si>
  <si>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</si>
  <si>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</si>
  <si>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</si>
  <si>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</si>
  <si>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</si>
  <si>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</si>
  <si>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</si>
  <si>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</si>
  <si>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</si>
  <si>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</si>
  <si>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</si>
  <si>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</si>
  <si>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</si>
  <si>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</si>
  <si>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</si>
  <si>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</si>
  <si>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</si>
  <si>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</si>
  <si>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</si>
  <si>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</si>
  <si>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</si>
  <si>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</si>
  <si>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</si>
  <si>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</si>
  <si>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</si>
  <si>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</si>
  <si>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</si>
  <si>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</si>
  <si>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</si>
  <si>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</si>
  <si>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</si>
  <si>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</si>
  <si>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</si>
  <si>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</si>
  <si>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</si>
  <si>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</si>
  <si>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</si>
  <si>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</si>
  <si>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</si>
  <si>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</si>
  <si>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</si>
  <si>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</si>
  <si>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</si>
  <si>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</si>
  <si>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</si>
  <si>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</si>
  <si>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</si>
  <si>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</si>
  <si>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</si>
  <si>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</si>
  <si>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</si>
  <si>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</si>
  <si>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</si>
  <si>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</si>
  <si>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</si>
  <si>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</si>
  <si>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</si>
  <si>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</si>
  <si>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</si>
  <si>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</si>
  <si>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</si>
  <si>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</si>
  <si>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</si>
  <si>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</si>
  <si>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</si>
  <si>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</si>
  <si>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</si>
  <si>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</si>
  <si>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</si>
  <si>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</si>
  <si>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</si>
  <si>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</si>
  <si>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</si>
  <si>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</si>
  <si>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</si>
  <si>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</si>
  <si>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</si>
  <si>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</si>
  <si>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</si>
  <si>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</si>
  <si>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</si>
  <si>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</si>
  <si>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</si>
  <si>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</si>
  <si>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</si>
  <si>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</si>
  <si>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</si>
  <si>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</si>
  <si>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</si>
  <si>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</si>
  <si>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</si>
  <si>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</si>
  <si>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</si>
  <si>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</si>
  <si>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</si>
  <si>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</si>
  <si>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</si>
  <si>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</si>
  <si>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</si>
  <si>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</si>
  <si>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</si>
  <si>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</si>
  <si>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</si>
  <si>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</si>
  <si>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</si>
  <si>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</si>
  <si>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</si>
  <si>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</si>
  <si>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</si>
  <si>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</si>
  <si>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</si>
  <si>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</si>
  <si>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</si>
  <si>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</si>
  <si>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</si>
  <si>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</si>
  <si>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</si>
  <si>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</si>
  <si>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</si>
  <si>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</si>
  <si>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</si>
  <si>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</si>
  <si>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</si>
  <si>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</si>
  <si>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</si>
  <si>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</si>
  <si>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</si>
  <si>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</si>
  <si>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</si>
  <si>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</si>
  <si>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</si>
  <si>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</si>
  <si>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</si>
  <si>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</si>
  <si>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</si>
  <si>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</si>
  <si>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</si>
  <si>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</si>
  <si>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</si>
  <si>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</si>
  <si>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</si>
  <si>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</si>
  <si>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</si>
  <si>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</si>
  <si>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</si>
  <si>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</si>
  <si>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</si>
  <si>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</si>
  <si>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</si>
  <si>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</si>
  <si>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</si>
  <si>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</si>
  <si>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</si>
  <si>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</si>
  <si>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</si>
  <si>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</si>
  <si>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</si>
  <si>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</si>
  <si>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</si>
  <si>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</si>
  <si>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</si>
  <si>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</si>
  <si>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</si>
  <si>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</si>
  <si>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</si>
  <si>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</si>
  <si>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</si>
  <si>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</si>
  <si>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</si>
  <si>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</si>
  <si>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</si>
  <si>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</si>
  <si>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</si>
  <si>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</si>
  <si>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</si>
  <si>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</si>
  <si>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</si>
  <si>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</si>
  <si>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</si>
  <si>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</si>
  <si>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</si>
  <si>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</si>
  <si>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</si>
  <si>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</si>
  <si>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</si>
  <si>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</si>
  <si>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</si>
  <si>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</si>
  <si>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</si>
  <si>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</si>
  <si>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</si>
  <si>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</si>
  <si>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</si>
  <si>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</si>
  <si>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</si>
  <si>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</si>
  <si>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</si>
  <si>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</si>
  <si>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</si>
  <si>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</si>
  <si>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</si>
  <si>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</si>
  <si>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</si>
  <si>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</si>
  <si>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</si>
  <si>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</si>
  <si>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</si>
  <si>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</si>
  <si>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</si>
  <si>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</si>
  <si>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</si>
  <si>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</si>
  <si>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</si>
  <si>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</si>
  <si>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</si>
  <si>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</si>
  <si>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</si>
  <si>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</si>
  <si>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</si>
  <si>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</si>
  <si>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</si>
  <si>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</si>
  <si>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</si>
  <si>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</si>
  <si>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</si>
  <si>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</si>
  <si>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</si>
  <si>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</si>
  <si>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</si>
  <si>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</si>
  <si>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</si>
  <si>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</si>
  <si>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</si>
  <si>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</si>
  <si>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</si>
  <si>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</si>
  <si>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</si>
  <si>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</si>
  <si>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</si>
  <si>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</si>
  <si>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</si>
  <si>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</si>
  <si>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</si>
  <si>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</si>
  <si>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</si>
  <si>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</si>
  <si>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</si>
  <si>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</si>
  <si>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</si>
  <si>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</si>
  <si>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</si>
  <si>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</si>
  <si>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</si>
  <si>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</si>
  <si>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</si>
  <si>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</si>
  <si>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</si>
  <si>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</si>
  <si>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</si>
  <si>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</si>
  <si>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</si>
  <si>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</si>
  <si>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</si>
  <si>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</si>
  <si>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</si>
  <si>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</si>
  <si>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</si>
  <si>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</si>
  <si>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</si>
  <si>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</si>
  <si>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</si>
  <si>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</si>
  <si>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</si>
  <si>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</si>
  <si>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</si>
  <si>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</si>
  <si>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</si>
  <si>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</si>
  <si>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</si>
  <si>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</si>
  <si>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</si>
  <si>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</si>
  <si>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</si>
  <si>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</si>
  <si>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</si>
  <si>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</si>
  <si>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</si>
  <si>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</si>
  <si>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</si>
  <si>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</si>
  <si>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</si>
  <si>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</si>
  <si>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</si>
  <si>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</si>
  <si>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</si>
  <si>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</si>
  <si>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</si>
  <si>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</si>
  <si>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</si>
  <si>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</si>
  <si>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</si>
  <si>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</si>
  <si>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</si>
  <si>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</si>
  <si>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</si>
  <si>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</si>
  <si>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</si>
  <si>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</si>
  <si>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</si>
  <si>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</si>
  <si>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</si>
  <si>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</si>
  <si>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</si>
  <si>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</si>
  <si>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</si>
  <si>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</si>
  <si>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</si>
  <si>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</si>
  <si>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</si>
  <si>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</si>
  <si>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</si>
  <si>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</si>
  <si>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</si>
  <si>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</si>
  <si>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</si>
  <si>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</si>
  <si>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</si>
  <si>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</si>
  <si>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</si>
  <si>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</si>
  <si>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</si>
  <si>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</si>
  <si>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</si>
  <si>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</si>
  <si>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</si>
  <si>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</si>
  <si>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</si>
  <si>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</si>
  <si>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</si>
  <si>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</si>
  <si>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</si>
  <si>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</si>
  <si>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</si>
  <si>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</si>
  <si>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</si>
  <si>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</si>
  <si>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</si>
  <si>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</si>
  <si>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</si>
  <si>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</si>
  <si>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</si>
  <si>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</si>
  <si>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</si>
  <si>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</si>
  <si>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</si>
  <si>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</si>
  <si>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</si>
  <si>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</si>
  <si>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</si>
  <si>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</si>
  <si>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</si>
  <si>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</si>
  <si>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</si>
  <si>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</si>
  <si>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</si>
  <si>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</si>
  <si>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</si>
  <si>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</si>
  <si>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</si>
  <si>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</si>
  <si>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</si>
  <si>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</si>
  <si>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</si>
  <si>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</si>
  <si>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</si>
  <si>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</si>
  <si>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</si>
  <si>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</si>
  <si>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</si>
  <si>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</si>
  <si>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</si>
  <si>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</si>
  <si>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</si>
  <si>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</si>
  <si>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</si>
  <si>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</si>
  <si>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</si>
  <si>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</si>
  <si>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</si>
  <si>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</si>
  <si>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</si>
  <si>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</si>
  <si>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</si>
  <si>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</si>
  <si>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</si>
  <si>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</si>
  <si>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</si>
  <si>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</si>
  <si>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</si>
  <si>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</si>
  <si>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</si>
  <si>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</si>
  <si>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</si>
  <si>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</si>
  <si>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</si>
  <si>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</si>
  <si>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</si>
  <si>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</si>
  <si>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</si>
  <si>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</si>
  <si>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</si>
  <si>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</si>
  <si>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</si>
  <si>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</si>
  <si>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</si>
  <si>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</si>
  <si>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</si>
  <si>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</si>
  <si>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</si>
  <si>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</si>
  <si>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</si>
  <si>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</si>
  <si>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</si>
  <si>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</si>
  <si>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</si>
  <si>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</si>
  <si>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</si>
  <si>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</si>
  <si>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</si>
  <si>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</si>
  <si>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</si>
  <si>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</si>
  <si>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</si>
  <si>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</si>
  <si>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</si>
  <si>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</si>
  <si>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</si>
  <si>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</si>
  <si>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</si>
  <si>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</si>
  <si>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</si>
  <si>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</si>
  <si>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</si>
  <si>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</si>
  <si>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</si>
  <si>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</si>
  <si>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</si>
  <si>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</si>
  <si>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</si>
  <si>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</si>
  <si>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</si>
  <si>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</si>
  <si>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</si>
  <si>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</si>
  <si>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</si>
  <si>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</si>
  <si>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</si>
  <si>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</si>
  <si>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</si>
  <si>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</si>
  <si>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</si>
  <si>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</si>
  <si>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</si>
  <si>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</si>
  <si>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</si>
  <si>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</si>
  <si>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</si>
  <si>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</si>
  <si>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</si>
  <si>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</si>
  <si>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</si>
  <si>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</si>
  <si>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</si>
  <si>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</si>
  <si>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</si>
  <si>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</si>
  <si>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</si>
  <si>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</si>
  <si>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</si>
  <si>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</si>
  <si>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</si>
  <si>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</si>
  <si>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</si>
  <si>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</si>
  <si>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</si>
  <si>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</si>
  <si>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</si>
  <si>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</si>
  <si>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</si>
  <si>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</si>
  <si>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</si>
  <si>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</si>
  <si>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</si>
  <si>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</si>
  <si>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</si>
  <si>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</si>
  <si>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</si>
  <si>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</si>
  <si>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</si>
  <si>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</si>
  <si>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</si>
  <si>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</si>
  <si>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</si>
  <si>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</si>
  <si>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</si>
  <si>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</si>
  <si>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</si>
  <si>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</si>
  <si>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</si>
  <si>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</si>
  <si>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</si>
  <si>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</si>
  <si>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</si>
  <si>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</si>
  <si>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</si>
  <si>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</si>
  <si>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</si>
  <si>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</si>
  <si>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</si>
  <si>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</si>
  <si>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</si>
  <si>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</si>
  <si>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</si>
  <si>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</si>
  <si>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</si>
  <si>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</si>
  <si>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</si>
  <si>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</si>
  <si>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</si>
  <si>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</si>
  <si>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</si>
  <si>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</si>
  <si>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</si>
  <si>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</si>
  <si>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</si>
  <si>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</si>
  <si>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</si>
  <si>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</si>
  <si>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</si>
  <si>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</si>
  <si>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</si>
  <si>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</si>
  <si>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</si>
  <si>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</si>
  <si>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</si>
  <si>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</si>
  <si>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</si>
  <si>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</si>
  <si>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</si>
  <si>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</si>
  <si>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</si>
  <si>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</si>
  <si>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</si>
  <si>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</si>
  <si>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</si>
  <si>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</si>
  <si>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</si>
  <si>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</si>
  <si>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</si>
  <si>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</si>
  <si>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</si>
  <si>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</si>
  <si>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</si>
  <si>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</si>
  <si>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</si>
  <si>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</si>
  <si>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</si>
  <si>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</si>
  <si>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</si>
  <si>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</si>
  <si>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</si>
  <si>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</si>
  <si>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</si>
  <si>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</si>
  <si>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</si>
  <si>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</si>
  <si>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</si>
  <si>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</si>
  <si>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</si>
  <si>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</si>
  <si>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</si>
  <si>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</si>
  <si>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</si>
  <si>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</si>
  <si>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</si>
  <si>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</si>
  <si>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</si>
  <si>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</si>
  <si>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</si>
  <si>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</si>
  <si>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</si>
  <si>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</si>
  <si>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</si>
  <si>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</si>
  <si>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</si>
  <si>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</si>
  <si>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</si>
  <si>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</si>
  <si>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</si>
  <si>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</si>
  <si>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</si>
  <si>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</si>
  <si>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</si>
  <si>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</si>
  <si>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</si>
  <si>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</si>
  <si>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</si>
  <si>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</si>
  <si>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</si>
  <si>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</si>
  <si>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</si>
  <si>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</si>
  <si>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</si>
  <si>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</si>
  <si>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</si>
  <si>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</si>
  <si>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</si>
  <si>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</si>
  <si>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</si>
  <si>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</si>
  <si>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</si>
  <si>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</si>
  <si>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</si>
  <si>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</si>
  <si>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</si>
  <si>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</si>
  <si>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</si>
  <si>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</si>
  <si>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</si>
  <si>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</si>
  <si>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</si>
  <si>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</si>
  <si>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</si>
  <si>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</si>
  <si>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</si>
  <si>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</si>
  <si>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</si>
  <si>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</si>
  <si>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</si>
  <si>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</si>
  <si>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</si>
  <si>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</si>
  <si>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</si>
  <si>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</si>
  <si>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</si>
  <si>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</si>
  <si>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</si>
  <si>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</si>
  <si>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</si>
  <si>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</si>
  <si>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</si>
  <si>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</si>
  <si>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</si>
  <si>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</si>
  <si>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</si>
  <si>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</si>
  <si>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</si>
  <si>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</si>
  <si>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</si>
  <si>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</si>
  <si>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</si>
  <si>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</si>
  <si>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</si>
  <si>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</si>
  <si>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</si>
  <si>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</si>
  <si>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</si>
  <si>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</si>
  <si>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</si>
  <si>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</si>
  <si>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</si>
  <si>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</si>
  <si>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</si>
  <si>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</si>
  <si>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</si>
  <si>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</si>
  <si>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</si>
  <si>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</si>
  <si>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</si>
  <si>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</si>
  <si>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</si>
  <si>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</si>
  <si>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</si>
  <si>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</si>
  <si>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</si>
  <si>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</si>
  <si>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</si>
  <si>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</si>
  <si>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</si>
  <si>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</si>
  <si>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</si>
  <si>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</si>
  <si>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</si>
  <si>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</si>
  <si>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</si>
  <si>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</si>
  <si>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</si>
  <si>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</si>
  <si>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</si>
  <si>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</si>
  <si>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</si>
  <si>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</si>
  <si>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</si>
  <si>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</si>
  <si>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</si>
  <si>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</si>
  <si>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</si>
  <si>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</si>
  <si>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</si>
  <si>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</si>
  <si>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</si>
  <si>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</si>
  <si>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</si>
  <si>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</si>
  <si>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</si>
  <si>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</si>
  <si>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</si>
  <si>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</si>
  <si>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</si>
  <si>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</si>
  <si>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</si>
  <si>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</si>
  <si>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</si>
  <si>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</si>
  <si>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</si>
  <si>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</si>
  <si>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</si>
  <si>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</si>
  <si>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</si>
  <si>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</si>
  <si>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</si>
  <si>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</si>
  <si>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</si>
  <si>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</si>
  <si>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</si>
  <si>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</si>
  <si>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</si>
  <si>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</si>
  <si>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</si>
  <si>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</si>
  <si>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</si>
  <si>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</si>
  <si>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</si>
  <si>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</si>
  <si>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</si>
  <si>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</si>
  <si>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</si>
  <si>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</si>
  <si>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</si>
  <si>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</si>
  <si>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</si>
  <si>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</si>
  <si>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</si>
  <si>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</si>
  <si>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</si>
  <si>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</si>
  <si>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</si>
  <si>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</si>
  <si>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</si>
  <si>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</si>
  <si>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</si>
  <si>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</si>
  <si>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</si>
  <si>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</si>
  <si>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</si>
  <si>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</si>
  <si>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</si>
  <si>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</si>
  <si>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</si>
  <si>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</si>
  <si>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</si>
  <si>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</si>
  <si>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</si>
  <si>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</si>
  <si>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</si>
  <si>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</si>
  <si>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</si>
  <si>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</si>
  <si>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</si>
  <si>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</si>
  <si>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</si>
  <si>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</si>
  <si>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</si>
  <si>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</si>
  <si>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</si>
  <si>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</si>
  <si>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</si>
  <si>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</si>
  <si>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</si>
  <si>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</si>
  <si>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</si>
  <si>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</si>
  <si>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</si>
  <si>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</si>
  <si>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</si>
  <si>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</si>
  <si>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</si>
  <si>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</si>
  <si>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</si>
  <si>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</si>
  <si>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</si>
  <si>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</si>
  <si>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</si>
  <si>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</si>
  <si>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</si>
  <si>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</si>
  <si>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</si>
  <si>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</si>
  <si>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</si>
  <si>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</si>
  <si>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</si>
  <si>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</si>
  <si>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</si>
  <si>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</si>
  <si>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</si>
  <si>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</si>
  <si>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</si>
  <si>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</si>
  <si>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</si>
  <si>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</si>
  <si>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</si>
  <si>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</si>
  <si>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</si>
  <si>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</si>
  <si>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</si>
  <si>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</si>
  <si>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</si>
  <si>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</si>
  <si>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</si>
  <si>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</si>
  <si>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</si>
  <si>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</si>
  <si>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</si>
  <si>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</si>
  <si>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</si>
  <si>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</si>
  <si>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</si>
  <si>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</si>
  <si>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</si>
  <si>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</si>
  <si>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</si>
  <si>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</si>
  <si>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</si>
  <si>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</si>
  <si>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</si>
  <si>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</si>
  <si>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</si>
  <si>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</si>
  <si>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</si>
  <si>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</si>
  <si>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</si>
  <si>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</si>
  <si>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</si>
  <si>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</si>
  <si>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</si>
  <si>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</si>
  <si>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</si>
  <si>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</si>
  <si>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</si>
  <si>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</si>
  <si>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</si>
  <si>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</si>
  <si>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</si>
  <si>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</si>
  <si>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</si>
  <si>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</si>
  <si>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</si>
  <si>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</si>
  <si>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</si>
  <si>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</si>
  <si>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</si>
  <si>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</si>
  <si>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</si>
  <si>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</si>
  <si>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</si>
  <si>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</si>
  <si>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</si>
  <si>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</si>
  <si>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</si>
  <si>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</si>
  <si>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</si>
  <si>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</si>
  <si>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</si>
  <si>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</si>
  <si>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</si>
  <si>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</si>
  <si>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</si>
  <si>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</si>
  <si>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</si>
  <si>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</si>
  <si>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</si>
  <si>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</si>
  <si>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</si>
  <si>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</si>
  <si>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</si>
  <si>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</si>
  <si>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</si>
  <si>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</si>
  <si>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</si>
  <si>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</si>
  <si>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</si>
  <si>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</si>
  <si>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</si>
  <si>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</si>
  <si>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</si>
  <si>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</si>
  <si>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</si>
  <si>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</si>
  <si>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</si>
  <si>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</si>
  <si>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</si>
  <si>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</si>
  <si>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</si>
  <si>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</si>
  <si>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</si>
  <si>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</si>
  <si>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</si>
  <si>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</si>
  <si>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</si>
  <si>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</si>
  <si>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</si>
  <si>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</si>
  <si>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</si>
  <si>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</si>
  <si>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</si>
  <si>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</si>
  <si>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</si>
  <si>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</si>
  <si>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</si>
  <si>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</si>
  <si>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</si>
  <si>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</si>
  <si>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</si>
  <si>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</si>
  <si>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</si>
  <si>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</si>
  <si>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</si>
  <si>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</si>
  <si>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</si>
  <si>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</si>
  <si>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</si>
  <si>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</si>
  <si>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</si>
  <si>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</si>
  <si>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</si>
  <si>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</si>
  <si>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</si>
  <si>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</si>
  <si>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</si>
  <si>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</si>
  <si>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</si>
  <si>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</si>
  <si>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</si>
  <si>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</si>
  <si>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</si>
  <si>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</si>
  <si>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</si>
  <si>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</si>
  <si>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</si>
  <si>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</si>
  <si>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</si>
  <si>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</si>
  <si>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</si>
  <si>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</si>
  <si>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</si>
  <si>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</si>
  <si>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</si>
  <si>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</si>
  <si>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</si>
  <si>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</si>
  <si>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</si>
  <si>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</si>
  <si>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</si>
  <si>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</si>
  <si>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</si>
  <si>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</si>
  <si>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</si>
  <si>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</si>
  <si>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</si>
  <si>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</si>
  <si>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</si>
  <si>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</si>
  <si>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</si>
  <si>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</si>
  <si>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</si>
  <si>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</si>
  <si>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</si>
  <si>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</si>
  <si>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</si>
  <si>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</si>
  <si>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</si>
  <si>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</si>
  <si>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</si>
  <si>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</si>
  <si>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</si>
  <si>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</si>
  <si>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</si>
  <si>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</si>
  <si>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</si>
  <si>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</si>
  <si>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</si>
  <si>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</si>
  <si>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</si>
  <si>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</si>
  <si>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</si>
  <si>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</si>
  <si>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</si>
  <si>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</si>
  <si>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</si>
  <si>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</si>
  <si>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</si>
  <si>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</si>
  <si>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</si>
  <si>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</si>
  <si>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</si>
  <si>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</si>
  <si>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</si>
  <si>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</si>
  <si>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</si>
  <si>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</si>
  <si>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</si>
  <si>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</si>
  <si>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</si>
  <si>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</si>
  <si>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</si>
  <si>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</si>
  <si>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</si>
  <si>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</si>
  <si>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</si>
  <si>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</si>
  <si>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</si>
  <si>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</si>
  <si>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</si>
  <si>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</si>
  <si>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</si>
  <si>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</si>
  <si>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</si>
  <si>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</si>
  <si>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</si>
  <si>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</si>
  <si>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</si>
  <si>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</si>
  <si>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</si>
  <si>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</si>
  <si>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</si>
  <si>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</si>
  <si>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</si>
  <si>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</si>
  <si>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</si>
  <si>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</si>
  <si>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</si>
  <si>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</si>
  <si>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</si>
  <si>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</si>
  <si>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</si>
  <si>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</si>
  <si>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</si>
  <si>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</si>
  <si>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</si>
  <si>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</si>
  <si>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</si>
  <si>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</si>
  <si>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</si>
  <si>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</si>
  <si>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</si>
  <si>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</si>
  <si>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</si>
  <si>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</si>
  <si>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</si>
  <si>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</si>
  <si>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</si>
  <si>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</si>
  <si>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</si>
  <si>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</si>
  <si>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</si>
  <si>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</si>
  <si>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</si>
  <si>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</si>
  <si>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</si>
  <si>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</si>
  <si>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</si>
  <si>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</si>
  <si>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</si>
  <si>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</si>
  <si>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</si>
  <si>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</si>
  <si>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</si>
  <si>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</si>
  <si>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</si>
  <si>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</si>
  <si>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</si>
  <si>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</si>
  <si>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</si>
  <si>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</si>
  <si>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</si>
  <si>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</si>
  <si>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</si>
  <si>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</si>
  <si>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</si>
  <si>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</si>
  <si>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</si>
  <si>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</si>
  <si>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</si>
  <si>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</si>
  <si>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</si>
  <si>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</si>
  <si>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</si>
  <si>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</si>
  <si>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</si>
  <si>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</si>
  <si>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</si>
  <si>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</si>
  <si>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</si>
  <si>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</si>
  <si>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</si>
  <si>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</si>
  <si>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</si>
  <si>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</si>
  <si>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</si>
  <si>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</si>
  <si>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</si>
  <si>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</si>
  <si>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</si>
  <si>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</si>
  <si>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</si>
  <si>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</si>
  <si>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</si>
  <si>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</si>
  <si>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</si>
  <si>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</si>
  <si>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</si>
  <si>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</si>
  <si>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</si>
  <si>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</si>
  <si>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</si>
  <si>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</si>
  <si>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</si>
  <si>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</si>
  <si>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</si>
  <si>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</si>
  <si>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</si>
  <si>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</si>
  <si>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</si>
  <si>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</si>
  <si>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</si>
  <si>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</si>
  <si>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</si>
  <si>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</si>
  <si>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</si>
  <si>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</si>
  <si>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</si>
  <si>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</si>
  <si>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</si>
  <si>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</si>
  <si>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</si>
  <si>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</si>
  <si>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</si>
  <si>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</si>
  <si>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</si>
  <si>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</si>
  <si>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</si>
  <si>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</si>
  <si>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</si>
  <si>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</si>
  <si>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</si>
  <si>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</si>
  <si>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</si>
  <si>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</si>
  <si>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</si>
  <si>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</si>
  <si>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</si>
  <si>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</si>
  <si>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</si>
  <si>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</si>
  <si>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</si>
  <si>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</si>
  <si>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</si>
  <si>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</si>
  <si>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</si>
  <si>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</si>
  <si>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</si>
  <si>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</si>
  <si>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</si>
  <si>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</si>
  <si>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</si>
  <si>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</si>
  <si>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</si>
  <si>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</si>
  <si>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</si>
  <si>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</si>
  <si>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</si>
  <si>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</si>
  <si>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</si>
  <si>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</si>
  <si>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</si>
  <si>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</si>
  <si>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</si>
  <si>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</si>
  <si>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</si>
  <si>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</si>
  <si>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</si>
  <si>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</si>
  <si>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</si>
  <si>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</si>
  <si>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</si>
  <si>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</si>
  <si>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</si>
  <si>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</si>
  <si>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</si>
  <si>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</si>
  <si>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</si>
  <si>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</si>
  <si>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</si>
  <si>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</si>
  <si>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</si>
  <si>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</si>
  <si>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</si>
  <si>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</si>
  <si>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</si>
  <si>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</si>
  <si>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</si>
  <si>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</si>
  <si>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</si>
  <si>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</si>
  <si>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</si>
  <si>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</si>
  <si>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</si>
  <si>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</si>
  <si>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</si>
  <si>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</si>
  <si>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</si>
  <si>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</si>
  <si>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</si>
  <si>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</si>
  <si>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</si>
  <si>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</si>
  <si>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</si>
  <si>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</si>
  <si>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</si>
  <si>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</si>
  <si>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</si>
  <si>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</si>
  <si>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</si>
  <si>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</si>
  <si>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</si>
  <si>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</si>
  <si>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</si>
  <si>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</si>
  <si>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</si>
  <si>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</si>
  <si>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</si>
  <si>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</si>
  <si>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</si>
  <si>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</si>
  <si>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</si>
  <si>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</si>
  <si>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</si>
  <si>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</si>
  <si>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</si>
  <si>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</si>
  <si>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</si>
  <si>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</si>
  <si>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</si>
  <si>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</si>
  <si>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</si>
  <si>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</si>
  <si>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</si>
  <si>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</si>
  <si>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</si>
  <si>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</si>
  <si>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</si>
  <si>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</si>
  <si>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</si>
  <si>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</si>
  <si>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</si>
  <si>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</si>
  <si>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</si>
  <si>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</si>
  <si>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</si>
  <si>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</si>
  <si>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</si>
  <si>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</si>
  <si>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</si>
  <si>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</si>
  <si>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</si>
  <si>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</si>
  <si>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</si>
  <si>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</si>
  <si>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</si>
  <si>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</si>
  <si>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</si>
  <si>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</si>
  <si>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</si>
  <si>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</si>
  <si>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</si>
  <si>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</si>
  <si>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</si>
  <si>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</si>
  <si>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</si>
  <si>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</si>
  <si>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</si>
  <si>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</si>
  <si>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</si>
  <si>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</si>
  <si>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</si>
  <si>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</si>
  <si>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</si>
  <si>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</si>
  <si>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</si>
  <si>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</si>
  <si>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</si>
  <si>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</si>
  <si>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</si>
  <si>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</si>
  <si>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</si>
  <si>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</si>
  <si>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</si>
  <si>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</si>
  <si>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</si>
  <si>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</si>
  <si>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</si>
  <si>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</si>
  <si>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</si>
  <si>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</si>
  <si>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</si>
  <si>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</si>
  <si>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</si>
  <si>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</si>
  <si>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</si>
  <si>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</si>
  <si>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</si>
  <si>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</si>
  <si>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</si>
  <si>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</si>
  <si>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</si>
  <si>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</si>
  <si>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</si>
  <si>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</si>
  <si>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</si>
  <si>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</si>
  <si>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</si>
  <si>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</si>
  <si>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</si>
  <si>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</si>
  <si>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</si>
  <si>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</si>
  <si>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</si>
  <si>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</si>
  <si>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</si>
  <si>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</si>
  <si>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</si>
  <si>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</si>
  <si>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</si>
  <si>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</si>
  <si>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</si>
  <si>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</si>
  <si>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</si>
  <si>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</si>
  <si>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</si>
  <si>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</si>
  <si>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</si>
  <si>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</si>
  <si>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</si>
  <si>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</si>
  <si>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</si>
  <si>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</si>
  <si>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</si>
  <si>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</si>
  <si>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</si>
  <si>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</si>
  <si>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</si>
  <si>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</si>
  <si>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</si>
  <si>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</si>
  <si>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</si>
  <si>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</si>
  <si>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</si>
  <si>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</si>
  <si>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</si>
  <si>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</si>
  <si>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</si>
  <si>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</si>
  <si>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</si>
  <si>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</si>
  <si>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</si>
  <si>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</si>
  <si>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</si>
  <si>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</si>
  <si>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</si>
  <si>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</si>
  <si>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</si>
  <si>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</si>
  <si>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</si>
  <si>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</si>
  <si>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</si>
  <si>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</si>
  <si>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</si>
  <si>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</si>
  <si>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</si>
  <si>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</si>
  <si>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</si>
  <si>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</si>
  <si>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</si>
  <si>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</si>
  <si>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</si>
  <si>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</si>
  <si>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</si>
  <si>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</si>
  <si>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</si>
  <si>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</si>
  <si>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</si>
  <si>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</si>
  <si>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</si>
  <si>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</si>
  <si>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</si>
  <si>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</si>
  <si>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</si>
  <si>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</si>
  <si>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</si>
  <si>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</si>
  <si>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</si>
  <si>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</si>
  <si>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</si>
  <si>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</si>
  <si>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</si>
  <si>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</si>
  <si>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</si>
  <si>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</si>
  <si>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</si>
  <si>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</si>
  <si>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</si>
  <si>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</si>
  <si>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</si>
  <si>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</si>
  <si>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</si>
  <si>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</si>
  <si>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</si>
  <si>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</si>
  <si>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</si>
  <si>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</si>
  <si>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</si>
  <si>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</si>
  <si>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</si>
  <si>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</si>
  <si>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</si>
  <si>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</si>
  <si>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</si>
  <si>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</si>
  <si>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</si>
  <si>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</si>
  <si>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</si>
  <si>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</si>
  <si>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</si>
  <si>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</si>
  <si>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</si>
  <si>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</si>
  <si>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</si>
  <si>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</si>
  <si>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</si>
  <si>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</si>
  <si>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</si>
  <si>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</si>
  <si>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</si>
  <si>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</si>
  <si>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</si>
  <si>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</si>
  <si>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</si>
  <si>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</si>
  <si>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</si>
  <si>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</si>
  <si>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</si>
  <si>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</si>
  <si>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</si>
  <si>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</si>
  <si>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</si>
  <si>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</si>
  <si>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</si>
  <si>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</si>
  <si>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</si>
  <si>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</si>
  <si>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</si>
  <si>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</si>
  <si>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</si>
  <si>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</si>
  <si>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</si>
  <si>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</si>
  <si>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</si>
  <si>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</si>
  <si>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</si>
  <si>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</si>
  <si>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</si>
  <si>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</si>
  <si>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</si>
  <si>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</si>
  <si>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</si>
  <si>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</si>
  <si>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</si>
  <si>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</si>
  <si>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</si>
  <si>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</si>
  <si>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</si>
  <si>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</si>
  <si>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</si>
  <si>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</si>
  <si>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</si>
  <si>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</si>
  <si>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</si>
  <si>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</si>
  <si>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</si>
  <si>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</si>
  <si>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</si>
  <si>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</si>
  <si>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</si>
  <si>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</si>
  <si>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</si>
  <si>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</si>
  <si>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</si>
  <si>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</si>
  <si>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</si>
  <si>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</si>
  <si>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</si>
  <si>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</si>
  <si>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</si>
  <si>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</si>
  <si>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</si>
  <si>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</si>
  <si>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</si>
  <si>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</si>
  <si>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</si>
  <si>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</si>
  <si>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</si>
  <si>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</si>
  <si>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</si>
  <si>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</si>
  <si>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</si>
  <si>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</si>
  <si>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</si>
  <si>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</si>
  <si>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</si>
  <si>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</si>
  <si>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</si>
  <si>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</si>
  <si>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</si>
  <si>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</si>
  <si>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</si>
  <si>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</si>
  <si>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</si>
  <si>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</si>
  <si>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</si>
  <si>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</si>
  <si>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</si>
  <si>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</si>
  <si>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</si>
  <si>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</si>
  <si>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</si>
  <si>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</si>
  <si>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</si>
  <si>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</si>
  <si>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</si>
  <si>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</si>
  <si>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</si>
  <si>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</si>
  <si>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</si>
  <si>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</si>
  <si>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</si>
  <si>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</si>
  <si>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</si>
  <si>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</si>
  <si>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</si>
  <si>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</si>
  <si>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</si>
  <si>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</si>
  <si>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</si>
  <si>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</si>
  <si>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</si>
  <si>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</si>
  <si>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</si>
  <si>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</si>
  <si>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</si>
  <si>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</si>
  <si>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</si>
  <si>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</si>
  <si>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</si>
  <si>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</si>
  <si>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</si>
  <si>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</si>
  <si>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</si>
  <si>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</si>
  <si>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</si>
  <si>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</si>
  <si>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</si>
  <si>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</si>
  <si>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</si>
  <si>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</si>
  <si>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</si>
  <si>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</si>
  <si>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</si>
  <si>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</si>
  <si>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</si>
  <si>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</si>
  <si>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</si>
  <si>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</si>
  <si>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</si>
  <si>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</si>
  <si>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</si>
  <si>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</si>
  <si>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</si>
  <si>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</si>
  <si>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</si>
  <si>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</si>
  <si>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</si>
  <si>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</si>
  <si>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</si>
  <si>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</si>
  <si>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</si>
  <si>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</si>
  <si>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</si>
  <si>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</si>
  <si>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</si>
  <si>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</si>
  <si>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</si>
  <si>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</si>
  <si>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</si>
  <si>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</si>
  <si>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</si>
  <si>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</si>
  <si>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</si>
  <si>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</si>
  <si>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</si>
  <si>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</si>
  <si>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</si>
  <si>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</si>
  <si>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</si>
  <si>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</si>
  <si>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</si>
  <si>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</si>
  <si>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</si>
  <si>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</si>
  <si>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</si>
  <si>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</si>
  <si>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</si>
  <si>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</si>
  <si>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</si>
  <si>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</si>
  <si>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</si>
  <si>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</si>
  <si>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</si>
  <si>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</si>
  <si>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</si>
  <si>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</si>
  <si>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</si>
  <si>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</si>
  <si>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</si>
  <si>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</si>
  <si>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</si>
  <si>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</si>
  <si>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</si>
  <si>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</si>
  <si>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</si>
  <si>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</si>
  <si>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</si>
  <si>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</si>
  <si>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</si>
  <si>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</si>
  <si>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</si>
  <si>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</si>
  <si>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</si>
  <si>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</si>
  <si>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</si>
  <si>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</si>
  <si>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</si>
  <si>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</si>
  <si>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</si>
  <si>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</si>
  <si>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</si>
  <si>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</si>
  <si>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</si>
  <si>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</si>
  <si>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</si>
  <si>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</si>
  <si>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</si>
  <si>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</si>
  <si>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</si>
  <si>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</si>
  <si>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</si>
  <si>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</si>
  <si>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</si>
  <si>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</si>
  <si>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</si>
  <si>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</si>
  <si>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</si>
  <si>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</si>
  <si>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</si>
  <si>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</si>
  <si>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</si>
  <si>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</si>
  <si>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</si>
  <si>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</si>
  <si>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</si>
  <si>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</si>
  <si>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</si>
  <si>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</si>
  <si>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</si>
  <si>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</si>
  <si>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</si>
  <si>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</si>
  <si>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</si>
  <si>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</si>
  <si>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</si>
  <si>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</si>
  <si>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</si>
  <si>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</si>
  <si>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</si>
  <si>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</si>
  <si>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</si>
  <si>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</si>
  <si>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</si>
  <si>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</si>
  <si>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</si>
  <si>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</si>
  <si>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</si>
  <si>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</si>
  <si>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</si>
  <si>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</si>
  <si>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</si>
  <si>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</si>
  <si>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</si>
  <si>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</si>
  <si>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</si>
  <si>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</si>
  <si>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</si>
  <si>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</si>
  <si>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</si>
  <si>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</si>
  <si>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</si>
  <si>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</si>
  <si>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</si>
  <si>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</si>
  <si>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</si>
  <si>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</si>
  <si>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</si>
  <si>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</si>
  <si>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</si>
  <si>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</si>
  <si>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</si>
  <si>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</si>
  <si>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</si>
  <si>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</si>
  <si>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</si>
  <si>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</si>
  <si>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</si>
  <si>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</si>
  <si>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</si>
  <si>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</si>
  <si>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</si>
  <si>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</si>
  <si>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</si>
  <si>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</si>
  <si>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</si>
  <si>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</si>
  <si>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</si>
  <si>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</si>
  <si>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</si>
  <si>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</si>
  <si>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</si>
  <si>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</si>
  <si>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</si>
  <si>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</si>
  <si>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</si>
  <si>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</si>
  <si>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</si>
  <si>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</si>
  <si>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</si>
  <si>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</si>
  <si>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</si>
  <si>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</si>
  <si>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</si>
  <si>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</si>
  <si>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</si>
  <si>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</si>
  <si>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</si>
  <si>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</si>
  <si>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</si>
  <si>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</si>
  <si>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</si>
  <si>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</si>
  <si>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</si>
  <si>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</si>
  <si>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</si>
  <si>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</si>
  <si>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</si>
  <si>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</si>
  <si>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</si>
  <si>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</si>
  <si>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</si>
  <si>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</si>
  <si>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</si>
  <si>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</si>
  <si>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</si>
  <si>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</si>
  <si>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</si>
  <si>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</si>
  <si>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</si>
  <si>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</si>
  <si>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</si>
  <si>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</si>
  <si>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</si>
  <si>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</si>
  <si>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</si>
  <si>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</si>
  <si>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</si>
  <si>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</si>
  <si>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</si>
  <si>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</si>
  <si>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</si>
  <si>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</si>
  <si>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</si>
  <si>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</si>
  <si>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</si>
  <si>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</si>
  <si>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</si>
  <si>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</si>
  <si>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</si>
  <si>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</si>
  <si>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</si>
  <si>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</si>
  <si>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</si>
  <si>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</si>
  <si>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</si>
  <si>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</si>
  <si>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</si>
  <si>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</si>
  <si>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</si>
  <si>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</si>
  <si>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</si>
  <si>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</si>
  <si>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</si>
  <si>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</si>
  <si>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</si>
  <si>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</si>
  <si>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</si>
  <si>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</si>
  <si>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</si>
  <si>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</si>
  <si>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</si>
  <si>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</si>
  <si>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</si>
  <si>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</si>
  <si>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</si>
  <si>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</si>
  <si>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</si>
  <si>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</si>
  <si>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</si>
  <si>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</si>
  <si>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</si>
  <si>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</si>
  <si>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</si>
  <si>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</si>
  <si>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</si>
  <si>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</si>
  <si>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</si>
  <si>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</si>
  <si>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</si>
  <si>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</si>
  <si>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</si>
  <si>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</si>
  <si>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</si>
  <si>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</si>
  <si>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</si>
  <si>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</si>
  <si>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</si>
  <si>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</si>
  <si>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</si>
  <si>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</si>
  <si>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</si>
  <si>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</si>
  <si>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</si>
  <si>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</si>
  <si>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</si>
  <si>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</si>
  <si>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</si>
  <si>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</si>
  <si>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</si>
  <si>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</si>
  <si>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</si>
  <si>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</si>
  <si>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</si>
  <si>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</si>
  <si>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</si>
  <si>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</si>
  <si>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</si>
  <si>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</si>
  <si>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</si>
  <si>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</si>
  <si>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</si>
  <si>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</si>
  <si>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</si>
  <si>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</si>
  <si>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</si>
  <si>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</si>
  <si>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</si>
  <si>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</si>
  <si>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</si>
  <si>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</si>
  <si>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</si>
  <si>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</si>
  <si>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</si>
  <si>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</si>
  <si>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</si>
  <si>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</si>
  <si>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</si>
  <si>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</si>
  <si>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</si>
  <si>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</si>
  <si>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</si>
  <si>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</si>
  <si>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</si>
  <si>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</si>
  <si>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</si>
  <si>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</si>
  <si>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</si>
  <si>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</si>
  <si>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</si>
  <si>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</si>
  <si>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</si>
  <si>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</si>
  <si>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</si>
  <si>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</si>
  <si>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</si>
  <si>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</si>
  <si>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</si>
  <si>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</si>
  <si>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</si>
  <si>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</si>
  <si>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</si>
  <si>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</si>
  <si>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</si>
  <si>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</si>
  <si>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</si>
  <si>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</si>
  <si>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</si>
  <si>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</si>
  <si>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</si>
  <si>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</si>
  <si>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</si>
  <si>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</si>
  <si>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</si>
  <si>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</si>
  <si>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</si>
  <si>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</si>
  <si>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</si>
  <si>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</si>
  <si>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</si>
  <si>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</si>
  <si>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</si>
  <si>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</si>
  <si>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</si>
  <si>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</si>
  <si>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</si>
  <si>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</si>
  <si>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</si>
  <si>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</si>
  <si>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</si>
  <si>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</si>
  <si>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</si>
  <si>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</si>
  <si>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</si>
  <si>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</si>
  <si>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</si>
  <si>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</si>
  <si>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</si>
  <si>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</si>
  <si>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</si>
  <si>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</si>
  <si>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</si>
  <si>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</si>
  <si>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</si>
  <si>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</si>
  <si>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</si>
  <si>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</si>
  <si>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</si>
  <si>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</si>
  <si>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</si>
  <si>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</si>
  <si>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</si>
  <si>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</si>
  <si>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</si>
  <si>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</si>
  <si>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</si>
  <si>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</si>
  <si>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</si>
  <si>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</si>
  <si>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</si>
  <si>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</si>
  <si>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</si>
  <si>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</si>
  <si>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</si>
  <si>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</si>
  <si>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</si>
  <si>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</si>
  <si>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</si>
  <si>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</si>
  <si>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</si>
  <si>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</si>
  <si>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</si>
  <si>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</si>
  <si>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</si>
  <si>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</si>
  <si>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</si>
  <si>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</si>
  <si>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</si>
  <si>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</si>
  <si>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</si>
  <si>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</si>
  <si>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</si>
  <si>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</si>
  <si>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</si>
  <si>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</si>
  <si>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</si>
  <si>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</si>
  <si>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</si>
  <si>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</si>
  <si>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</si>
  <si>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</si>
  <si>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</si>
  <si>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</si>
  <si>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</si>
  <si>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</si>
  <si>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</si>
  <si>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</si>
  <si>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</si>
  <si>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</si>
  <si>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</si>
  <si>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</si>
  <si>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</si>
  <si>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</si>
  <si>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</si>
  <si>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</si>
  <si>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</si>
  <si>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</si>
  <si>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</si>
  <si>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</si>
  <si>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</si>
  <si>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</si>
  <si>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</si>
  <si>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</si>
  <si>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</si>
  <si>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</si>
  <si>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</si>
  <si>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</si>
  <si>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</si>
  <si>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</si>
  <si>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</si>
  <si>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</si>
  <si>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</si>
  <si>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</si>
  <si>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</si>
  <si>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</si>
  <si>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</si>
  <si>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</si>
  <si>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</si>
  <si>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</si>
  <si>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</si>
  <si>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</si>
  <si>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</si>
  <si>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</si>
  <si>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</si>
  <si>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</si>
  <si>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</si>
  <si>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</si>
  <si>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</si>
  <si>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</si>
  <si>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</si>
  <si>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</si>
  <si>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</si>
  <si>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</si>
  <si>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</si>
  <si>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</si>
  <si>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</si>
  <si>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</si>
  <si>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</si>
  <si>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</si>
  <si>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</si>
  <si>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</si>
  <si>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</si>
  <si>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</si>
  <si>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</si>
  <si>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</si>
  <si>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</si>
  <si>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</si>
  <si>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</si>
  <si>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</si>
  <si>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</si>
  <si>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</si>
  <si>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</si>
  <si>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</si>
  <si>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</si>
  <si>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</si>
  <si>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</si>
  <si>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</si>
  <si>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</si>
  <si>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</si>
  <si>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</si>
  <si>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</si>
  <si>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</si>
  <si>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</si>
  <si>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</si>
  <si>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</si>
  <si>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</si>
  <si>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</si>
  <si>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</si>
  <si>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</si>
  <si>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</si>
  <si>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</si>
  <si>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</si>
  <si>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</si>
  <si>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</si>
  <si>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</si>
  <si>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</si>
  <si>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</si>
  <si>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</si>
  <si>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</si>
  <si>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</si>
  <si>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</si>
  <si>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</si>
  <si>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</si>
  <si>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</si>
  <si>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</si>
  <si>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</si>
  <si>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</si>
  <si>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</si>
  <si>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</si>
  <si>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</si>
  <si>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</si>
  <si>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</si>
  <si>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</si>
  <si>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</si>
  <si>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</si>
  <si>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</si>
  <si>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</si>
  <si>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</si>
  <si>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</si>
  <si>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</si>
  <si>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</si>
  <si>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</si>
  <si>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</si>
  <si>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</si>
  <si>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</si>
  <si>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</si>
  <si>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</si>
  <si>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</si>
  <si>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</si>
  <si>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</si>
  <si>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</si>
  <si>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</si>
  <si>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</si>
  <si>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</si>
  <si>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</si>
  <si>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</si>
  <si>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</si>
  <si>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</si>
  <si>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</si>
  <si>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</si>
  <si>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</si>
  <si>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</si>
  <si>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</si>
  <si>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</si>
  <si>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</si>
  <si>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</si>
  <si>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</si>
  <si>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</si>
  <si>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</si>
  <si>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</si>
  <si>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</si>
  <si>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</si>
  <si>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</si>
  <si>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</si>
  <si>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</si>
  <si>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</si>
  <si>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</si>
  <si>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</si>
  <si>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</si>
  <si>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</si>
  <si>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</si>
  <si>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</si>
  <si>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</si>
  <si>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</si>
  <si>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</si>
  <si>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</si>
  <si>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</si>
  <si>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</si>
  <si>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</si>
  <si>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</si>
  <si>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</si>
  <si>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</si>
  <si>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</si>
  <si>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</si>
  <si>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</si>
  <si>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</si>
  <si>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</si>
  <si>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</si>
  <si>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</si>
  <si>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</si>
  <si>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</si>
  <si>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</si>
  <si>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</si>
  <si>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</si>
  <si>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</si>
  <si>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</si>
  <si>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</si>
  <si>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</si>
  <si>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</si>
  <si>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</si>
  <si>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</si>
  <si>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</si>
  <si>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</si>
  <si>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</si>
  <si>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</si>
  <si>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</si>
  <si>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</si>
  <si>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</si>
  <si>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</si>
  <si>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</si>
  <si>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</si>
  <si>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</si>
  <si>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</si>
  <si>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</si>
  <si>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</si>
  <si>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</si>
  <si>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</si>
  <si>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</si>
  <si>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</si>
  <si>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</si>
  <si>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</si>
  <si>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</si>
  <si>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</si>
  <si>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</si>
  <si>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</si>
  <si>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</si>
  <si>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</si>
  <si>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</si>
  <si>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</si>
  <si>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</si>
  <si>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</si>
  <si>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</si>
  <si>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</si>
  <si>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</si>
  <si>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</si>
  <si>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</si>
  <si>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</si>
  <si>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</si>
  <si>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</si>
  <si>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</si>
  <si>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</si>
  <si>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</si>
  <si>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</si>
  <si>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</si>
  <si>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</si>
  <si>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</si>
  <si>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</si>
  <si>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</si>
  <si>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</si>
  <si>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</si>
  <si>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</si>
  <si>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</si>
  <si>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</si>
  <si>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</si>
  <si>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</si>
  <si>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</si>
  <si>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</si>
  <si>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</si>
  <si>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</si>
  <si>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</si>
  <si>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</si>
  <si>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</si>
  <si>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</si>
  <si>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</si>
  <si>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</si>
  <si>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</si>
  <si>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</si>
  <si>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</si>
  <si>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</si>
  <si>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</si>
  <si>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</si>
  <si>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</si>
  <si>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</si>
  <si>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</si>
  <si>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</si>
  <si>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</si>
  <si>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</si>
  <si>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</si>
  <si>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</si>
  <si>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</si>
  <si>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</si>
  <si>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</si>
  <si>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</si>
  <si>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</si>
  <si>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</si>
  <si>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</si>
  <si>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</si>
  <si>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</si>
  <si>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</si>
  <si>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</si>
  <si>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</si>
  <si>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</si>
  <si>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</si>
  <si>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</si>
  <si>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</si>
  <si>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</si>
  <si>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</si>
  <si>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</si>
  <si>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</si>
  <si>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</si>
  <si>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</si>
  <si>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</si>
  <si>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</si>
  <si>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</si>
  <si>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</si>
  <si>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</si>
  <si>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</si>
  <si>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</si>
  <si>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</si>
  <si>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</si>
  <si>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</si>
  <si>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</si>
  <si>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</si>
  <si>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</si>
  <si>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</si>
  <si>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</si>
  <si>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</si>
  <si>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</si>
  <si>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</si>
  <si>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</si>
  <si>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</si>
  <si>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</si>
  <si>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</si>
  <si>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</si>
  <si>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</si>
  <si>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</si>
  <si>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</si>
  <si>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</si>
  <si>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</si>
  <si>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</si>
  <si>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</si>
  <si>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</si>
  <si>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</si>
  <si>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</si>
  <si>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</si>
  <si>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</si>
  <si>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</si>
  <si>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</si>
  <si>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</si>
  <si>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</si>
  <si>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</si>
  <si>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</si>
  <si>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</si>
  <si>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</si>
  <si>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</si>
  <si>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</si>
  <si>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</si>
  <si>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</si>
  <si>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</si>
  <si>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</si>
  <si>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</si>
  <si>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</si>
  <si>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</si>
  <si>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</si>
  <si>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</si>
  <si>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</si>
  <si>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</si>
  <si>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</si>
  <si>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</si>
  <si>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</si>
  <si>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</si>
  <si>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</si>
  <si>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</si>
  <si>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</si>
  <si>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</si>
  <si>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</si>
  <si>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</si>
  <si>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</si>
  <si>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</si>
  <si>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</si>
  <si>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</si>
  <si>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</si>
  <si>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</si>
  <si>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</si>
  <si>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</si>
  <si>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</si>
  <si>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</si>
  <si>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</si>
  <si>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</si>
  <si>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</si>
  <si>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</si>
  <si>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</si>
  <si>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</si>
  <si>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</si>
  <si>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</si>
  <si>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</si>
  <si>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</si>
  <si>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</si>
  <si>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</si>
  <si>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</si>
  <si>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</si>
  <si>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</si>
  <si>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</si>
  <si>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</si>
  <si>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</si>
  <si>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</si>
  <si>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</si>
  <si>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</si>
  <si>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</si>
  <si>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</si>
  <si>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</si>
  <si>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</si>
  <si>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</si>
  <si>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</si>
  <si>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</si>
  <si>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</si>
  <si>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</si>
  <si>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</si>
  <si>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</si>
  <si>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</si>
  <si>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</si>
  <si>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</si>
  <si>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</si>
  <si>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</si>
  <si>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</si>
  <si>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</si>
  <si>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</si>
  <si>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</si>
  <si>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</si>
  <si>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</si>
  <si>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</si>
  <si>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</si>
  <si>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</si>
  <si>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</si>
  <si>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</si>
  <si>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</si>
  <si>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</si>
  <si>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</si>
  <si>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</si>
  <si>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</si>
  <si>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</si>
  <si>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</si>
  <si>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</si>
  <si>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</si>
  <si>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</si>
  <si>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</si>
  <si>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</si>
  <si>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</si>
  <si>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</si>
  <si>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</si>
  <si>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</si>
  <si>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</si>
  <si>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</si>
  <si>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</si>
  <si>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</si>
  <si>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</si>
  <si>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</si>
  <si>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</si>
  <si>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</si>
  <si>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</si>
  <si>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</si>
  <si>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</si>
  <si>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</si>
  <si>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</si>
  <si>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</si>
  <si>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</si>
  <si>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</si>
  <si>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</si>
  <si>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</si>
  <si>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</si>
  <si>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</si>
  <si>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</si>
  <si>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</si>
  <si>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</si>
  <si>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</si>
  <si>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</si>
  <si>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</si>
  <si>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</si>
  <si>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</si>
  <si>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</si>
  <si>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</si>
  <si>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</si>
  <si>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</si>
  <si>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</si>
  <si>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</si>
  <si>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</si>
  <si>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</si>
  <si>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</si>
  <si>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</si>
  <si>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</si>
  <si>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</si>
  <si>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</si>
  <si>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</si>
  <si>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</si>
  <si>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</si>
  <si>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</si>
  <si>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</si>
  <si>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</si>
  <si>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</si>
  <si>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</si>
  <si>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</si>
  <si>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</si>
  <si>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</si>
  <si>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</si>
  <si>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</si>
  <si>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</si>
  <si>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</si>
  <si>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</si>
  <si>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</si>
  <si>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</si>
  <si>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</si>
  <si>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</si>
  <si>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</si>
  <si>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</si>
  <si>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</si>
  <si>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</si>
  <si>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</si>
  <si>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</si>
  <si>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</si>
  <si>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</si>
  <si>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</si>
  <si>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</si>
  <si>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</si>
  <si>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</si>
  <si>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</si>
  <si>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</si>
  <si>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</si>
  <si>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</si>
  <si>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</si>
  <si>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</si>
  <si>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</si>
  <si>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</si>
  <si>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</si>
  <si>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</si>
  <si>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</si>
  <si>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</si>
  <si>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</si>
  <si>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</si>
  <si>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</si>
  <si>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</si>
  <si>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</si>
  <si>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</si>
  <si>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</si>
  <si>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</si>
  <si>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</si>
  <si>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</si>
  <si>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</si>
  <si>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</si>
  <si>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</si>
  <si>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</si>
  <si>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</si>
  <si>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</si>
  <si>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</si>
  <si>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</si>
  <si>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</si>
  <si>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</si>
  <si>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</si>
  <si>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</si>
  <si>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</si>
  <si>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</si>
  <si>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</si>
  <si>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</si>
  <si>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</si>
  <si>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</si>
  <si>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</si>
  <si>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</si>
  <si>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</si>
  <si>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</si>
  <si>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</si>
  <si>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</si>
  <si>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</si>
  <si>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</si>
  <si>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</si>
  <si>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</si>
  <si>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</si>
  <si>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</si>
  <si>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</si>
  <si>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</si>
  <si>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</si>
  <si>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</si>
  <si>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</si>
  <si>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</si>
  <si>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</si>
  <si>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</si>
  <si>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</si>
  <si>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</si>
  <si>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</si>
  <si>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</si>
  <si>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</si>
  <si>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</si>
  <si>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</si>
  <si>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</si>
  <si>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</si>
  <si>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</si>
  <si>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</si>
  <si>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</si>
  <si>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</si>
  <si>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</si>
  <si>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</si>
  <si>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</si>
  <si>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</si>
  <si>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</si>
  <si>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</si>
  <si>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</si>
  <si>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</si>
  <si>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</si>
  <si>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</si>
  <si>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</si>
  <si>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</si>
  <si>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</si>
  <si>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</si>
  <si>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</si>
  <si>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</si>
  <si>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</si>
  <si>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</si>
  <si>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</si>
  <si>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</si>
  <si>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</si>
  <si>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</si>
  <si>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</si>
  <si>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</si>
  <si>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</si>
  <si>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</si>
  <si>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</si>
  <si>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</si>
  <si>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</si>
  <si>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</si>
  <si>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</si>
  <si>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</si>
  <si>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</si>
  <si>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</si>
  <si>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</si>
  <si>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</si>
  <si>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</si>
  <si>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</si>
  <si>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</si>
  <si>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</si>
  <si>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</si>
  <si>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</si>
  <si>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</si>
  <si>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</si>
  <si>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</si>
  <si>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</si>
  <si>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</si>
  <si>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</si>
  <si>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</si>
  <si>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</si>
  <si>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</si>
  <si>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</si>
  <si>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</si>
  <si>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</si>
  <si>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</si>
  <si>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</si>
  <si>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</si>
  <si>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</si>
  <si>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</si>
  <si>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</si>
  <si>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</si>
  <si>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</si>
  <si>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</si>
  <si>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</si>
  <si>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</si>
  <si>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</si>
  <si>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</si>
  <si>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</si>
  <si>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</si>
  <si>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</si>
  <si>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</si>
  <si>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</si>
  <si>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</si>
  <si>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</si>
  <si>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</si>
  <si>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</si>
  <si>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</si>
  <si>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</si>
  <si>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</si>
  <si>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</si>
  <si>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</si>
  <si>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</si>
  <si>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</si>
  <si>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</si>
  <si>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</si>
  <si>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</si>
  <si>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</si>
  <si>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</si>
  <si>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</si>
  <si>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</si>
  <si>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</si>
  <si>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</si>
  <si>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</si>
  <si>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</si>
  <si>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</si>
  <si>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</si>
  <si>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</si>
  <si>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</si>
  <si>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</si>
  <si>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</si>
  <si>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</si>
  <si>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</si>
  <si>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</si>
  <si>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</si>
  <si>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</si>
  <si>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</si>
  <si>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</si>
  <si>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</si>
  <si>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</si>
  <si>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</si>
  <si>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</si>
  <si>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</si>
  <si>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</si>
  <si>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</si>
  <si>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</si>
  <si>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</si>
  <si>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</si>
  <si>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</si>
  <si>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</si>
  <si>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</si>
  <si>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</si>
  <si>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</si>
  <si>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</si>
  <si>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</si>
  <si>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</si>
  <si>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</si>
  <si>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</si>
  <si>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</si>
  <si>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</si>
  <si>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</si>
  <si>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</si>
  <si>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</si>
  <si>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</si>
  <si>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</si>
  <si>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</si>
  <si>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</si>
  <si>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</si>
  <si>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</si>
  <si>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</si>
  <si>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</si>
  <si>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</si>
  <si>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</si>
  <si>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</si>
  <si>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</si>
  <si>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</si>
  <si>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</si>
  <si>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</si>
  <si>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</si>
  <si>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</si>
  <si>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</si>
  <si>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</si>
  <si>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</si>
  <si>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</si>
  <si>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</si>
  <si>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</si>
  <si>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</si>
  <si>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</si>
  <si>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</si>
  <si>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</si>
  <si>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</si>
  <si>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</si>
  <si>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</si>
  <si>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</si>
  <si>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</si>
  <si>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</si>
  <si>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</si>
  <si>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</si>
  <si>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</si>
  <si>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</si>
  <si>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</si>
  <si>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</si>
  <si>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</si>
  <si>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</si>
  <si>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</si>
  <si>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</si>
  <si>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</si>
  <si>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</si>
  <si>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</si>
  <si>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</si>
  <si>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</si>
  <si>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</si>
  <si>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</si>
  <si>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</si>
  <si>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</si>
  <si>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</si>
  <si>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</si>
  <si>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</si>
  <si>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</si>
  <si>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</si>
  <si>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</si>
  <si>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</si>
  <si>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</si>
  <si>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</si>
  <si>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</si>
  <si>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</si>
  <si>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</si>
  <si>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</si>
  <si>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</si>
  <si>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</si>
  <si>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</si>
  <si>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</si>
  <si>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</si>
  <si>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</si>
  <si>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</si>
  <si>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</si>
  <si>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</si>
  <si>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</si>
  <si>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</si>
  <si>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</si>
  <si>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</si>
  <si>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</si>
  <si>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</si>
  <si>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</si>
  <si>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</si>
  <si>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</si>
  <si>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</si>
  <si>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</si>
  <si>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</si>
  <si>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</si>
  <si>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</si>
  <si>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</si>
  <si>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</si>
  <si>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</si>
  <si>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</si>
  <si>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</si>
  <si>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</si>
  <si>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</si>
  <si>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</si>
  <si>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</si>
  <si>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</si>
  <si>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</si>
  <si>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</si>
  <si>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</si>
  <si>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</si>
  <si>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</si>
  <si>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</si>
  <si>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</si>
  <si>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</si>
  <si>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</si>
  <si>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</si>
  <si>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</si>
  <si>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</si>
  <si>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</si>
  <si>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</si>
  <si>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</si>
  <si>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</si>
  <si>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</si>
  <si>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</si>
  <si>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</si>
  <si>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</si>
  <si>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</si>
  <si>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</si>
  <si>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</si>
  <si>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</si>
  <si>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</si>
  <si>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</si>
  <si>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</si>
  <si>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</si>
  <si>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</si>
  <si>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</si>
  <si>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</si>
  <si>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</si>
  <si>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</si>
  <si>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</si>
  <si>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</si>
  <si>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</si>
  <si>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</si>
  <si>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</si>
  <si>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</si>
  <si>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</si>
  <si>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</si>
  <si>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</si>
  <si>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</si>
  <si>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</si>
  <si>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</si>
  <si>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</si>
  <si>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</si>
  <si>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</si>
  <si>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</si>
  <si>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</si>
  <si>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</si>
  <si>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</si>
  <si>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</si>
  <si>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</si>
  <si>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</si>
  <si>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</si>
  <si>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</si>
  <si>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</si>
  <si>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</si>
  <si>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</si>
  <si>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</si>
  <si>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</si>
  <si>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</si>
  <si>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</si>
  <si>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</si>
  <si>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</si>
  <si>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</si>
  <si>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</si>
  <si>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</si>
  <si>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</si>
  <si>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</si>
  <si>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</si>
  <si>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</si>
  <si>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</si>
  <si>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</si>
  <si>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</si>
  <si>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</si>
  <si>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</si>
  <si>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</si>
  <si>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</si>
  <si>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</si>
  <si>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</si>
  <si>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</si>
  <si>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</si>
  <si>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</si>
  <si>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</si>
  <si>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</si>
  <si>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</si>
  <si>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</si>
  <si>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</si>
  <si>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</si>
  <si>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</si>
  <si>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</si>
  <si>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</si>
  <si>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</si>
  <si>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</si>
  <si>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</si>
  <si>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</si>
  <si>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</si>
  <si>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</si>
  <si>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</si>
  <si>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</si>
  <si>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</si>
  <si>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</si>
  <si>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</si>
  <si>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</si>
  <si>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</si>
  <si>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</si>
  <si>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</si>
  <si>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</si>
  <si>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</si>
  <si>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</si>
  <si>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</si>
  <si>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</si>
  <si>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</si>
  <si>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</si>
  <si>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</si>
  <si>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</si>
  <si>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</si>
  <si>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</si>
  <si>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</si>
  <si>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</si>
  <si>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</si>
  <si>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</si>
  <si>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</si>
  <si>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</si>
  <si>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</si>
  <si>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</si>
  <si>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</si>
  <si>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</si>
  <si>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</si>
  <si>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</si>
  <si>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</si>
  <si>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</si>
  <si>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</si>
  <si>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</si>
  <si>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</si>
  <si>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</si>
  <si>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</si>
  <si>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</si>
  <si>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</si>
  <si>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</si>
  <si>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</si>
  <si>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</si>
  <si>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</si>
  <si>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</si>
  <si>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</si>
  <si>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</si>
  <si>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</si>
  <si>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</si>
  <si>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</si>
  <si>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</si>
  <si>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</si>
  <si>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</si>
  <si>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</si>
  <si>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</si>
  <si>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</si>
  <si>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</si>
  <si>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</si>
  <si>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</si>
  <si>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</si>
  <si>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</si>
  <si>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</si>
  <si>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</si>
  <si>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</si>
  <si>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</si>
  <si>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</si>
  <si>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</si>
  <si>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</si>
  <si>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</si>
  <si>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</si>
  <si>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</si>
  <si>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</si>
  <si>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</si>
  <si>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</si>
  <si>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</si>
  <si>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</si>
  <si>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</si>
  <si>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</si>
  <si>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</si>
  <si>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</si>
  <si>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</si>
  <si>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</si>
  <si>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</si>
  <si>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</si>
  <si>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</si>
  <si>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</si>
  <si>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</si>
  <si>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</si>
  <si>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</si>
  <si>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</si>
  <si>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</si>
  <si>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</si>
  <si>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</si>
  <si>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</si>
  <si>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</si>
  <si>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</si>
  <si>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</si>
  <si>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</si>
  <si>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</si>
  <si>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</si>
  <si>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</si>
  <si>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</si>
  <si>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</si>
  <si>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</si>
  <si>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</si>
  <si>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</si>
  <si>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</si>
  <si>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</si>
  <si>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</si>
  <si>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</si>
  <si>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</si>
  <si>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</si>
  <si>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</si>
  <si>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</si>
  <si>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</si>
  <si>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</si>
  <si>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</si>
  <si>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</si>
  <si>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</si>
  <si>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</si>
  <si>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</si>
  <si>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</si>
  <si>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</si>
  <si>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</si>
  <si>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</si>
  <si>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</si>
  <si>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</si>
  <si>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</si>
  <si>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</si>
  <si>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</si>
  <si>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</si>
  <si>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</si>
  <si>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</si>
  <si>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</si>
  <si>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</si>
  <si>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</si>
  <si>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</si>
  <si>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</si>
  <si>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</si>
  <si>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</si>
  <si>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</si>
  <si>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</si>
  <si>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</si>
  <si>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</si>
  <si>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</si>
  <si>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</si>
  <si>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</si>
  <si>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</si>
  <si>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</si>
  <si>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</si>
  <si>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</si>
  <si>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</si>
  <si>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</si>
  <si>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</si>
  <si>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</si>
  <si>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</si>
  <si>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</si>
  <si>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</si>
  <si>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</si>
  <si>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</si>
  <si>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</si>
  <si>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</si>
  <si>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</si>
  <si>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</si>
  <si>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</si>
  <si>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</si>
  <si>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</si>
  <si>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</si>
  <si>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</si>
  <si>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</si>
  <si>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</si>
  <si>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</si>
  <si>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</si>
  <si>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</si>
  <si>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</si>
  <si>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</si>
  <si>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</si>
  <si>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</si>
  <si>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</si>
  <si>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</si>
  <si>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</si>
  <si>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</si>
  <si>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</si>
  <si>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</si>
  <si>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</si>
  <si>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</si>
  <si>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</si>
  <si>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</si>
  <si>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</si>
  <si>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</si>
  <si>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</si>
  <si>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</si>
  <si>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</si>
  <si>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</si>
  <si>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</si>
  <si>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</si>
  <si>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</si>
  <si>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</si>
  <si>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</si>
  <si>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</si>
  <si>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</si>
  <si>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</si>
  <si>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</si>
  <si>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</si>
  <si>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</si>
  <si>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</si>
  <si>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</si>
  <si>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</si>
  <si>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</si>
  <si>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</si>
  <si>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</si>
  <si>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</si>
  <si>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</si>
  <si>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</si>
  <si>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</si>
  <si>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</si>
  <si>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</si>
  <si>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</si>
  <si>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</si>
  <si>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</si>
  <si>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</si>
  <si>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</si>
  <si>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</si>
  <si>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</si>
  <si>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</si>
  <si>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</si>
  <si>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</si>
  <si>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</si>
  <si>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</si>
  <si>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</si>
  <si>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</si>
  <si>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</si>
  <si>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</si>
  <si>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</si>
  <si>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</si>
  <si>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</si>
  <si>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</si>
  <si>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</si>
  <si>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</si>
  <si>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</si>
  <si>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</si>
  <si>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</si>
  <si>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</si>
  <si>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</si>
  <si>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</si>
  <si>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</si>
  <si>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</si>
  <si>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</si>
  <si>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</si>
  <si>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</si>
  <si>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</si>
  <si>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</si>
  <si>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</si>
  <si>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</si>
  <si>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</si>
  <si>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</si>
  <si>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</si>
  <si>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</si>
  <si>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</si>
  <si>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</si>
  <si>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</si>
  <si>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</si>
  <si>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</si>
  <si>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</si>
  <si>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</si>
  <si>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</si>
  <si>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</si>
  <si>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</si>
  <si>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</si>
  <si>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</si>
  <si>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</si>
  <si>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</si>
  <si>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</si>
  <si>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</si>
  <si>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</si>
  <si>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</si>
  <si>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</si>
  <si>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</si>
  <si>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</si>
  <si>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</si>
  <si>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</si>
  <si>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</si>
  <si>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</si>
  <si>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</si>
  <si>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</si>
  <si>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</si>
  <si>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</si>
  <si>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</si>
  <si>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</si>
  <si>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</si>
  <si>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</si>
  <si>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</si>
  <si>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</si>
  <si>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</si>
  <si>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</si>
  <si>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</si>
  <si>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</si>
  <si>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</si>
  <si>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</si>
  <si>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</si>
  <si>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</si>
  <si>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</si>
  <si>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</si>
  <si>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</si>
  <si>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</si>
  <si>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</si>
  <si>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</si>
  <si>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</si>
  <si>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</si>
  <si>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</si>
  <si>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</si>
  <si>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</si>
  <si>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</si>
  <si>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</si>
  <si>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</si>
  <si>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</si>
  <si>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</si>
  <si>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</si>
  <si>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</si>
  <si>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</si>
  <si>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</si>
  <si>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</si>
  <si>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</si>
  <si>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</si>
  <si>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</si>
  <si>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</si>
  <si>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</si>
  <si>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</si>
  <si>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</si>
  <si>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</si>
  <si>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</si>
  <si>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</si>
  <si>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</si>
  <si>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</si>
  <si>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</si>
  <si>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</si>
  <si>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</si>
  <si>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</si>
  <si>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</si>
  <si>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</si>
  <si>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</si>
  <si>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</si>
  <si>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</si>
  <si>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</si>
  <si>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</si>
  <si>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</si>
  <si>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</si>
  <si>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</si>
  <si>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</si>
  <si>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</si>
  <si>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</si>
  <si>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</si>
  <si>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</si>
  <si>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</si>
  <si>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</si>
  <si>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</si>
  <si>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</si>
  <si>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</si>
  <si>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</si>
  <si>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</si>
  <si>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</si>
  <si>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</si>
  <si>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</si>
  <si>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</si>
  <si>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</si>
  <si>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</si>
  <si>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</si>
  <si>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</si>
  <si>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</si>
  <si>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</si>
  <si>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</si>
  <si>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</si>
  <si>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</si>
  <si>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</si>
  <si>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</si>
  <si>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</si>
  <si>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</si>
  <si>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</si>
  <si>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</si>
  <si>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</si>
  <si>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</si>
  <si>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</si>
  <si>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</si>
  <si>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</si>
  <si>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</si>
  <si>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</si>
  <si>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</si>
  <si>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</si>
  <si>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</si>
  <si>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</si>
  <si>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</si>
  <si>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</si>
  <si>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</si>
  <si>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</si>
  <si>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</si>
  <si>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</si>
  <si>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</si>
  <si>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</si>
  <si>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</si>
  <si>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</si>
  <si>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</si>
  <si>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</si>
  <si>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</si>
  <si>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</si>
  <si>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</si>
  <si>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</si>
  <si>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</si>
  <si>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</si>
  <si>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</si>
  <si>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</si>
  <si>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</si>
  <si>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</si>
  <si>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</si>
  <si>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</si>
  <si>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</si>
  <si>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</si>
  <si>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</si>
  <si>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</si>
  <si>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</si>
  <si>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</si>
  <si>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</si>
  <si>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</si>
  <si>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</si>
  <si>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</si>
  <si>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</si>
  <si>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</si>
  <si>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</si>
  <si>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</si>
  <si>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</si>
  <si>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</si>
  <si>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</si>
  <si>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</si>
  <si>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</si>
  <si>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</si>
  <si>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</si>
  <si>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</si>
  <si>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</si>
  <si>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</si>
  <si>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</si>
  <si>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</si>
  <si>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</si>
  <si>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</si>
  <si>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</si>
  <si>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</si>
  <si>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</si>
  <si>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</si>
  <si>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</si>
  <si>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</si>
  <si>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</si>
  <si>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</si>
  <si>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</si>
  <si>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</si>
  <si>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</si>
  <si>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</si>
  <si>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</si>
  <si>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</si>
  <si>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</si>
  <si>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</si>
  <si>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</si>
  <si>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</si>
  <si>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</si>
  <si>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</si>
  <si>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</si>
  <si>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</si>
  <si>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</si>
  <si>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</si>
  <si>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</si>
  <si>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</si>
  <si>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</si>
  <si>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</si>
  <si>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</si>
  <si>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</si>
  <si>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</si>
  <si>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</si>
  <si>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</si>
  <si>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</si>
  <si>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</si>
  <si>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</si>
  <si>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</si>
  <si>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</si>
  <si>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</si>
  <si>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</si>
  <si>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</si>
  <si>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</si>
  <si>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</si>
  <si>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</si>
  <si>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</si>
  <si>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</si>
  <si>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</si>
  <si>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</si>
  <si>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</si>
  <si>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</si>
  <si>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</si>
  <si>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</si>
  <si>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</si>
  <si>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</si>
  <si>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</si>
  <si>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</si>
  <si>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</si>
  <si>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</si>
  <si>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</si>
  <si>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</si>
  <si>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</si>
  <si>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</si>
  <si>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</si>
  <si>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</si>
  <si>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</si>
  <si>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</si>
  <si>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</si>
  <si>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</si>
  <si>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</si>
  <si>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</si>
  <si>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</si>
  <si>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</si>
  <si>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</si>
  <si>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</si>
  <si>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</si>
  <si>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</si>
  <si>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</si>
  <si>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</si>
  <si>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</si>
  <si>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</si>
  <si>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</si>
  <si>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</si>
  <si>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</si>
  <si>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</si>
  <si>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</si>
  <si>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</si>
  <si>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</si>
  <si>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</si>
  <si>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</si>
  <si>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</si>
  <si>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</si>
  <si>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</si>
  <si>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</si>
  <si>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</si>
  <si>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</si>
  <si>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</si>
  <si>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</si>
  <si>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</si>
  <si>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</si>
  <si>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</si>
  <si>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</si>
  <si>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</si>
  <si>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</si>
  <si>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</si>
  <si>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</si>
  <si>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</si>
  <si>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</si>
  <si>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</si>
  <si>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</si>
  <si>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</si>
  <si>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</si>
  <si>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</si>
  <si>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</si>
  <si>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</si>
  <si>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</si>
  <si>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</si>
  <si>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</si>
  <si>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</si>
  <si>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</si>
  <si>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</si>
  <si>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</si>
  <si>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</si>
  <si>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</si>
  <si>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</si>
  <si>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</si>
  <si>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</si>
  <si>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</si>
  <si>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</si>
  <si>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</si>
  <si>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</si>
  <si>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</si>
  <si>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</si>
  <si>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</si>
  <si>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</si>
  <si>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</si>
  <si>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</si>
  <si>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</si>
  <si>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</si>
  <si>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</si>
  <si>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</si>
  <si>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</si>
  <si>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</si>
  <si>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</si>
  <si>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</si>
  <si>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</si>
  <si>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</si>
  <si>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</si>
  <si>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</si>
  <si>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</si>
  <si>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</si>
  <si>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</si>
  <si>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</si>
  <si>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</si>
  <si>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</si>
  <si>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</si>
  <si>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</si>
  <si>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</si>
  <si>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</si>
  <si>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</si>
  <si>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</si>
  <si>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</si>
  <si>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</si>
  <si>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</si>
  <si>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</si>
  <si>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</si>
  <si>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</si>
  <si>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</si>
  <si>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</si>
  <si>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</si>
  <si>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</si>
  <si>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</si>
  <si>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</si>
  <si>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</si>
  <si>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</si>
  <si>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</si>
  <si>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</si>
  <si>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</si>
  <si>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</si>
  <si>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</si>
  <si>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</si>
  <si>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</si>
  <si>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</si>
  <si>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</si>
  <si>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</si>
  <si>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</si>
  <si>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</si>
  <si>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</si>
  <si>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</si>
  <si>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</si>
  <si>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</si>
  <si>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</si>
  <si>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</si>
  <si>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</si>
  <si>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</si>
  <si>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</si>
  <si>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</si>
  <si>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</si>
  <si>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</si>
  <si>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</si>
  <si>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</si>
  <si>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</si>
  <si>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</si>
  <si>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</si>
  <si>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</si>
  <si>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</si>
  <si>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</si>
  <si>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</si>
  <si>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</si>
  <si>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</si>
  <si>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</si>
  <si>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</si>
  <si>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</si>
  <si>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</si>
  <si>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</si>
  <si>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</si>
  <si>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</si>
  <si>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</si>
  <si>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</si>
  <si>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</si>
  <si>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</si>
  <si>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</si>
  <si>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</si>
  <si>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</si>
  <si>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</si>
  <si>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</si>
  <si>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</si>
  <si>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</si>
  <si>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</si>
  <si>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</si>
  <si>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</si>
  <si>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</si>
  <si>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</si>
  <si>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</si>
  <si>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</si>
  <si>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</si>
  <si>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</si>
  <si>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</si>
  <si>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</si>
  <si>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</si>
  <si>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</si>
  <si>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</si>
  <si>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</si>
  <si>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</si>
  <si>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</si>
  <si>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</si>
  <si>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</si>
  <si>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</si>
  <si>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</si>
  <si>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</si>
  <si>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</si>
  <si>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</si>
  <si>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</si>
  <si>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</si>
  <si>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</si>
  <si>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</si>
  <si>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</si>
  <si>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</si>
  <si>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</si>
  <si>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</si>
  <si>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</si>
  <si>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</si>
  <si>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</si>
  <si>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</si>
  <si>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</si>
  <si>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</si>
  <si>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</si>
  <si>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</si>
  <si>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</si>
  <si>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</si>
  <si>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</si>
  <si>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</si>
  <si>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</si>
  <si>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</si>
  <si>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</si>
  <si>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</si>
  <si>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</si>
  <si>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</si>
  <si>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</si>
  <si>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</si>
  <si>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</si>
  <si>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</si>
  <si>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</si>
  <si>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</si>
  <si>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</si>
  <si>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</si>
  <si>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</si>
  <si>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</si>
  <si>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</si>
  <si>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</si>
  <si>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</si>
  <si>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</si>
  <si>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</si>
  <si>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</si>
  <si>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</si>
  <si>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</si>
  <si>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</si>
  <si>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</si>
  <si>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</si>
  <si>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</si>
  <si>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</si>
  <si>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</si>
  <si>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</si>
  <si>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</si>
  <si>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</si>
  <si>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</si>
  <si>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</si>
  <si>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</si>
  <si>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</si>
  <si>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</si>
  <si>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</si>
  <si>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</si>
  <si>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</si>
  <si>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</si>
  <si>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</si>
  <si>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</si>
  <si>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</si>
  <si>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</si>
  <si>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</si>
  <si>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</si>
  <si>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</si>
  <si>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</si>
  <si>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</si>
  <si>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</si>
  <si>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</si>
  <si>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</si>
  <si>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</si>
  <si>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</si>
  <si>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</si>
  <si>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</si>
  <si>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</si>
  <si>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</si>
  <si>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</si>
  <si>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</si>
  <si>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</si>
  <si>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</si>
  <si>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</si>
  <si>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</si>
  <si>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</si>
  <si>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</si>
  <si>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</si>
  <si>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</si>
  <si>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</si>
  <si>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</si>
  <si>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</si>
  <si>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</si>
  <si>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</si>
  <si>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</si>
  <si>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</si>
  <si>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</si>
  <si>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</si>
  <si>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</si>
  <si>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</si>
  <si>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</si>
  <si>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</si>
  <si>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</si>
  <si>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</si>
  <si>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</si>
  <si>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</si>
  <si>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</si>
  <si>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</si>
  <si>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</si>
  <si>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</si>
  <si>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</si>
  <si>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</si>
  <si>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</si>
  <si>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</si>
  <si>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</si>
  <si>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</si>
  <si>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</si>
  <si>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</si>
  <si>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</si>
  <si>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</si>
  <si>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</si>
  <si>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</si>
  <si>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</si>
  <si>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</si>
  <si>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</si>
  <si>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</si>
  <si>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</si>
  <si>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</si>
  <si>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</si>
  <si>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</si>
  <si>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</si>
  <si>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</si>
  <si>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</si>
  <si>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</si>
  <si>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</si>
  <si>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</si>
  <si>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</si>
  <si>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</si>
  <si>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</si>
  <si>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</si>
  <si>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</si>
  <si>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</si>
  <si>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</si>
  <si>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</si>
  <si>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</si>
  <si>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</si>
  <si>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</si>
  <si>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</si>
  <si>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</si>
  <si>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</si>
  <si>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</si>
  <si>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</si>
  <si>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</si>
  <si>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</si>
  <si>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</si>
  <si>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</si>
  <si>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</si>
  <si>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</si>
  <si>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</si>
  <si>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</si>
  <si>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</si>
  <si>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</si>
  <si>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</si>
  <si>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</si>
  <si>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</si>
  <si>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</si>
  <si>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</si>
  <si>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</si>
  <si>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</si>
  <si>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</si>
  <si>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</si>
  <si>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</si>
  <si>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</si>
  <si>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</si>
  <si>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</si>
  <si>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</si>
  <si>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</si>
  <si>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</si>
  <si>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</si>
  <si>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</si>
  <si>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</si>
  <si>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</si>
  <si>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</si>
  <si>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</si>
  <si>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</si>
  <si>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</si>
  <si>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</si>
  <si>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</si>
  <si>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</si>
  <si>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</si>
  <si>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</si>
  <si>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</si>
  <si>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</si>
  <si>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</si>
  <si>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</si>
  <si>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</si>
  <si>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</si>
  <si>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</si>
  <si>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</si>
  <si>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</si>
  <si>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</si>
  <si>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</si>
  <si>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</si>
  <si>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</si>
  <si>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</si>
  <si>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</si>
  <si>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</si>
  <si>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</si>
  <si>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</si>
  <si>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</si>
  <si>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</si>
  <si>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</si>
  <si>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</si>
  <si>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</si>
  <si>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</si>
  <si>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</si>
  <si>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</si>
  <si>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</si>
  <si>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</si>
  <si>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</si>
  <si>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</si>
  <si>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</si>
  <si>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</si>
  <si>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</si>
  <si>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</si>
  <si>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</si>
  <si>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</si>
  <si>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</si>
  <si>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</si>
  <si>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</si>
  <si>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</si>
  <si>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</si>
  <si>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</si>
  <si>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</si>
  <si>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</si>
  <si>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</si>
  <si>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</si>
  <si>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</si>
  <si>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</si>
  <si>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</si>
  <si>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</si>
  <si>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</si>
  <si>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</si>
  <si>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</si>
  <si>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</si>
  <si>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</si>
  <si>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</si>
  <si>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</si>
  <si>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</si>
  <si>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</si>
  <si>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</si>
  <si>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</si>
  <si>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</si>
  <si>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</si>
  <si>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</si>
  <si>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</si>
  <si>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</si>
  <si>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</si>
  <si>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</si>
  <si>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</si>
  <si>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</si>
  <si>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</si>
  <si>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</si>
  <si>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</si>
  <si>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</si>
  <si>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</si>
  <si>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</si>
  <si>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</si>
  <si>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</si>
  <si>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</si>
  <si>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</si>
  <si>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</si>
  <si>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</si>
  <si>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</si>
  <si>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</si>
  <si>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</si>
  <si>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</si>
  <si>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</si>
  <si>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</si>
  <si>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</si>
  <si>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</si>
  <si>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</si>
  <si>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</si>
  <si>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</si>
  <si>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</si>
  <si>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</si>
  <si>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</si>
  <si>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</si>
  <si>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</si>
  <si>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</si>
  <si>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</si>
  <si>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</si>
  <si>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</si>
  <si>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</si>
  <si>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</si>
  <si>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</si>
  <si>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</si>
  <si>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</si>
  <si>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</si>
  <si>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</si>
  <si>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</si>
  <si>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</si>
  <si>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</si>
  <si>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</si>
  <si>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</si>
  <si>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</si>
  <si>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</si>
  <si>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</si>
  <si>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</si>
  <si>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</si>
  <si>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</si>
  <si>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</si>
  <si>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</si>
  <si>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</si>
  <si>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</si>
  <si>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</si>
  <si>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</si>
  <si>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</si>
  <si>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</si>
  <si>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</si>
  <si>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</si>
  <si>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</si>
  <si>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</si>
  <si>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</si>
  <si>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</si>
  <si>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</si>
  <si>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</si>
  <si>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</si>
  <si>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</si>
  <si>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</si>
  <si>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</si>
  <si>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</si>
  <si>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</si>
  <si>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</si>
  <si>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</si>
  <si>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</si>
  <si>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</si>
  <si>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</si>
  <si>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</si>
  <si>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</si>
  <si>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</si>
  <si>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</si>
  <si>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</si>
  <si>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</si>
  <si>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</si>
  <si>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</si>
  <si>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</si>
  <si>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</si>
  <si>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</si>
  <si>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</si>
  <si>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</si>
  <si>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</si>
  <si>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</si>
  <si>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</si>
  <si>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</si>
  <si>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</si>
  <si>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</si>
  <si>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</si>
  <si>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</si>
  <si>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</si>
  <si>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</si>
  <si>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</si>
  <si>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</si>
  <si>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</si>
  <si>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</si>
  <si>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</si>
  <si>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</si>
  <si>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</si>
  <si>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</si>
  <si>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</si>
  <si>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</si>
  <si>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</si>
  <si>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</si>
  <si>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</si>
  <si>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</si>
  <si>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</si>
  <si>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</si>
  <si>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</si>
  <si>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</si>
  <si>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</si>
  <si>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</si>
  <si>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</si>
  <si>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</si>
  <si>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</si>
  <si>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</si>
  <si>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</si>
  <si>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</si>
  <si>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</si>
  <si>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</si>
  <si>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</si>
  <si>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</si>
  <si>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</si>
  <si>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</si>
  <si>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</si>
  <si>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</si>
  <si>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</si>
  <si>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</si>
  <si>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</si>
  <si>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</si>
  <si>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</si>
  <si>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</si>
  <si>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</si>
  <si>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</si>
  <si>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</si>
  <si>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</si>
  <si>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</si>
  <si>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</si>
  <si>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</si>
  <si>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</si>
  <si>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</si>
  <si>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</si>
  <si>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</si>
  <si>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</si>
  <si>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</si>
  <si>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</si>
  <si>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</si>
  <si>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</si>
  <si>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</si>
  <si>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</si>
  <si>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</si>
  <si>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</si>
  <si>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</si>
  <si>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</si>
  <si>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</si>
  <si>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</si>
  <si>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</si>
  <si>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</si>
  <si>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</si>
  <si>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</si>
  <si>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</si>
  <si>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</si>
  <si>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</si>
  <si>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</si>
  <si>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</si>
  <si>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</si>
  <si>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</si>
  <si>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</si>
  <si>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</si>
  <si>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</si>
  <si>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</si>
  <si>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</si>
  <si>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</si>
  <si>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</si>
  <si>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</si>
  <si>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</si>
  <si>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</si>
  <si>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</si>
  <si>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</si>
  <si>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</si>
  <si>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</si>
  <si>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</si>
  <si>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</si>
  <si>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</si>
  <si>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</si>
  <si>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</si>
  <si>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</si>
  <si>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</si>
  <si>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</si>
  <si>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</si>
  <si>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</si>
  <si>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</si>
  <si>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</si>
  <si>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</si>
  <si>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</si>
  <si>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</si>
  <si>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</si>
  <si>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</si>
  <si>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</si>
  <si>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</si>
  <si>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</si>
  <si>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</si>
  <si>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</si>
  <si>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</si>
  <si>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</si>
  <si>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</si>
  <si>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</si>
  <si>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</si>
  <si>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</si>
  <si>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</si>
  <si>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</si>
  <si>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</si>
  <si>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</si>
  <si>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</si>
  <si>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</si>
  <si>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</si>
  <si>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</si>
  <si>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</si>
  <si>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</si>
  <si>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</si>
  <si>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</si>
  <si>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</si>
  <si>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</si>
  <si>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</si>
  <si>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</si>
  <si>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</si>
  <si>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</si>
  <si>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</si>
  <si>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</si>
  <si>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</si>
  <si>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</si>
  <si>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</si>
  <si>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</si>
  <si>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</si>
  <si>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</si>
  <si>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</si>
  <si>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</si>
  <si>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</si>
  <si>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</si>
  <si>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</si>
  <si>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</si>
  <si>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</si>
  <si>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</si>
  <si>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</si>
  <si>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</si>
  <si>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</si>
  <si>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</si>
  <si>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</si>
  <si>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</si>
  <si>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</si>
  <si>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</si>
  <si>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</si>
  <si>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</si>
  <si>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</si>
  <si>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</si>
  <si>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</si>
  <si>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</si>
  <si>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</si>
  <si>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</si>
  <si>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</si>
  <si>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</si>
  <si>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</si>
  <si>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</si>
  <si>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</si>
  <si>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</si>
  <si>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</si>
  <si>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</si>
  <si>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</si>
  <si>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</si>
  <si>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</si>
  <si>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</si>
  <si>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</si>
  <si>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</si>
  <si>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</si>
  <si>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</si>
  <si>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</si>
  <si>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</si>
  <si>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</si>
  <si>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</si>
  <si>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</si>
  <si>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</si>
  <si>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</si>
  <si>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</si>
  <si>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</si>
  <si>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</si>
  <si>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</si>
  <si>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</si>
  <si>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</si>
  <si>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</si>
  <si>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</si>
  <si>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</si>
  <si>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</si>
  <si>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</si>
  <si>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</si>
  <si>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</si>
  <si>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</si>
  <si>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</si>
  <si>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</si>
  <si>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</si>
  <si>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</si>
  <si>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</si>
  <si>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</si>
  <si>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</si>
  <si>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</si>
  <si>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</si>
  <si>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</si>
  <si>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</si>
  <si>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</si>
  <si>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</si>
  <si>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</si>
  <si>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</si>
  <si>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</si>
  <si>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</si>
  <si>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</si>
  <si>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</si>
  <si>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</si>
  <si>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</si>
  <si>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</si>
  <si>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</si>
  <si>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</si>
  <si>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</si>
  <si>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</si>
  <si>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</si>
  <si>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</si>
  <si>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</si>
  <si>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</si>
  <si>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</si>
  <si>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</si>
  <si>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</si>
  <si>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</si>
  <si>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</si>
  <si>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</si>
  <si>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</si>
  <si>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</si>
  <si>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</si>
  <si>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</si>
  <si>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</si>
  <si>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</si>
  <si>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</si>
  <si>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</si>
  <si>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</si>
  <si>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</si>
  <si>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</si>
  <si>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</si>
  <si>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</si>
  <si>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</si>
  <si>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</si>
  <si>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</si>
  <si>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</si>
  <si>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</si>
  <si>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</si>
  <si>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</si>
  <si>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</si>
  <si>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</si>
  <si>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</si>
  <si>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</si>
  <si>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</si>
  <si>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</si>
  <si>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</si>
  <si>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</si>
  <si>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</si>
  <si>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</si>
  <si>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</si>
  <si>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</si>
  <si>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</si>
  <si>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</si>
  <si>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</si>
  <si>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</si>
  <si>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</si>
  <si>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</si>
  <si>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</si>
  <si>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</si>
  <si>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</si>
  <si>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</si>
  <si>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</si>
  <si>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</si>
  <si>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</si>
  <si>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</si>
  <si>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</si>
  <si>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</si>
  <si>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</si>
  <si>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</si>
  <si>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</si>
  <si>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</si>
  <si>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</si>
  <si>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</si>
  <si>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</si>
  <si>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</si>
  <si>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</si>
  <si>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</si>
  <si>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</si>
  <si>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</si>
  <si>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</si>
  <si>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</si>
  <si>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</si>
  <si>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</si>
  <si>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</si>
  <si>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</si>
  <si>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</si>
  <si>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</si>
  <si>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</si>
  <si>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</si>
  <si>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</si>
  <si>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</si>
  <si>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</si>
  <si>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</si>
  <si>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</si>
  <si>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</si>
  <si>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</si>
  <si>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</si>
  <si>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</si>
  <si>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</si>
  <si>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</si>
  <si>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</si>
  <si>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</si>
  <si>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</si>
  <si>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</si>
  <si>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</si>
  <si>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</si>
  <si>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</si>
  <si>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</si>
  <si>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</si>
  <si>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</si>
  <si>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</si>
  <si>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</si>
  <si>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</si>
  <si>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</si>
  <si>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</si>
  <si>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</si>
  <si>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</si>
  <si>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</si>
  <si>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</si>
  <si>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</si>
  <si>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</si>
  <si>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</si>
  <si>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</si>
  <si>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</si>
  <si>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</si>
  <si>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</si>
  <si>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</si>
  <si>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</si>
  <si>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</si>
  <si>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</si>
  <si>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</si>
  <si>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</si>
  <si>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</si>
  <si>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</si>
  <si>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</si>
  <si>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</si>
  <si>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</si>
  <si>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</si>
  <si>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</si>
  <si>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</si>
  <si>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</si>
  <si>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</si>
  <si>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</si>
  <si>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</si>
  <si>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</si>
  <si>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</si>
  <si>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</si>
  <si>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</si>
  <si>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</si>
  <si>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</si>
  <si>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</si>
  <si>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</si>
  <si>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</si>
  <si>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</si>
  <si>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</si>
  <si>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</si>
  <si>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</si>
  <si>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</si>
  <si>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</si>
  <si>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</si>
  <si>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</si>
  <si>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</si>
  <si>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</si>
  <si>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</si>
  <si>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</si>
  <si>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</si>
  <si>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</si>
  <si>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</si>
  <si>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</si>
  <si>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</si>
  <si>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</si>
  <si>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</si>
  <si>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</si>
  <si>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</si>
  <si>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</si>
  <si>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</si>
  <si>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</si>
  <si>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</si>
  <si>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</si>
  <si>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</si>
  <si>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</si>
  <si>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</si>
  <si>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</si>
  <si>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</si>
  <si>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</si>
  <si>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</si>
  <si>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</si>
  <si>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</si>
  <si>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</si>
  <si>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</si>
  <si>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</si>
  <si>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</si>
  <si>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</si>
  <si>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</si>
  <si>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</si>
  <si>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</si>
  <si>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</si>
  <si>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</si>
  <si>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</si>
  <si>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</si>
  <si>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</si>
  <si>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</si>
  <si>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</si>
  <si>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</si>
  <si>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</si>
  <si>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</si>
  <si>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</si>
  <si>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</si>
  <si>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</si>
  <si>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</si>
  <si>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</si>
  <si>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</si>
  <si>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</si>
  <si>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</si>
  <si>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</si>
  <si>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</si>
  <si>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</si>
  <si>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</si>
  <si>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</si>
  <si>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</si>
  <si>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</si>
  <si>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</si>
  <si>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</si>
  <si>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</si>
  <si>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</si>
  <si>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</si>
  <si>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</si>
  <si>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</si>
  <si>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</si>
  <si>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</si>
  <si>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</si>
  <si>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</si>
  <si>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</si>
  <si>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</si>
  <si>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</si>
  <si>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</si>
  <si>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</si>
  <si>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</si>
  <si>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</si>
  <si>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</si>
  <si>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</si>
  <si>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</si>
  <si>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</si>
  <si>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</si>
  <si>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</si>
  <si>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</si>
  <si>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</si>
  <si>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</si>
  <si>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</si>
  <si>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</si>
  <si>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</si>
  <si>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</si>
  <si>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</si>
  <si>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</si>
  <si>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</si>
  <si>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</si>
  <si>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</si>
  <si>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</si>
  <si>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</si>
  <si>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</si>
  <si>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</si>
  <si>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</si>
  <si>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</si>
  <si>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</si>
  <si>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</si>
  <si>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</si>
  <si>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</si>
  <si>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</si>
  <si>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</si>
  <si>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</si>
  <si>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</si>
  <si>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</si>
  <si>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</si>
  <si>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</si>
  <si>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</si>
  <si>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</si>
  <si>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</si>
  <si>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</si>
  <si>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</si>
  <si>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</si>
  <si>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</si>
  <si>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</si>
  <si>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</si>
  <si>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</si>
  <si>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</si>
  <si>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</si>
  <si>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</si>
  <si>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</si>
  <si>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</si>
  <si>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</si>
  <si>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</si>
  <si>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</si>
  <si>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</si>
  <si>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</si>
  <si>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</si>
  <si>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</si>
  <si>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</si>
  <si>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</si>
  <si>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</si>
  <si>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</si>
  <si>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</si>
  <si>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</si>
  <si>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</si>
  <si>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</si>
  <si>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</si>
  <si>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</si>
  <si>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</si>
  <si>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</si>
  <si>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</si>
  <si>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</si>
  <si>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</si>
  <si>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</si>
  <si>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</si>
  <si>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</si>
  <si>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</si>
  <si>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</si>
  <si>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</si>
  <si>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</si>
  <si>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</si>
  <si>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</si>
  <si>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</si>
  <si>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</si>
  <si>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</si>
  <si>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</si>
  <si>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</si>
  <si>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</si>
  <si>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</si>
  <si>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</si>
  <si>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</si>
  <si>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</si>
  <si>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</si>
  <si>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</si>
  <si>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</si>
  <si>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</si>
  <si>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</si>
  <si>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</si>
  <si>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</si>
  <si>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</si>
  <si>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</si>
  <si>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</si>
  <si>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</si>
  <si>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</si>
  <si>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</si>
  <si>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</si>
  <si>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</si>
  <si>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</si>
  <si>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</si>
  <si>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</si>
  <si>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</si>
  <si>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</si>
  <si>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</si>
  <si>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</si>
  <si>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</si>
  <si>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</si>
  <si>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</si>
  <si>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</si>
  <si>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</si>
  <si>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</si>
  <si>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</si>
  <si>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</si>
  <si>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</si>
  <si>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</si>
  <si>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</si>
  <si>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</si>
  <si>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</si>
  <si>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</si>
  <si>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</si>
  <si>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</si>
  <si>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</si>
  <si>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</si>
  <si>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</si>
  <si>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</si>
  <si>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</si>
  <si>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</si>
  <si>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</si>
  <si>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</si>
  <si>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</si>
  <si>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</si>
  <si>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</si>
  <si>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</si>
  <si>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</si>
  <si>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</si>
  <si>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</si>
  <si>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</si>
  <si>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</si>
  <si>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</si>
  <si>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</si>
  <si>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</si>
  <si>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</si>
  <si>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</si>
  <si>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</si>
  <si>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</si>
  <si>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</si>
  <si>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</si>
  <si>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</si>
  <si>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</si>
  <si>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</si>
  <si>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</si>
  <si>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</si>
  <si>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</si>
  <si>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</si>
  <si>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</si>
  <si>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</si>
  <si>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</si>
  <si>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</si>
  <si>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</si>
  <si>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</si>
  <si>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</si>
  <si>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</si>
  <si>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</si>
  <si>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</si>
  <si>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</si>
  <si>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</si>
  <si>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</si>
  <si>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</si>
  <si>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</si>
  <si>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</si>
  <si>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</si>
  <si>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</si>
  <si>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</si>
  <si>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</si>
  <si>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</si>
  <si>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</si>
  <si>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</si>
  <si>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</si>
  <si>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</si>
  <si>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</si>
  <si>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</si>
  <si>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</si>
  <si>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</si>
  <si>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</si>
  <si>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</si>
  <si>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</si>
  <si>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</si>
  <si>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</si>
  <si>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</si>
  <si>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</si>
  <si>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</si>
  <si>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</si>
  <si>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</si>
  <si>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</si>
  <si>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</si>
  <si>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</si>
  <si>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</si>
  <si>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</si>
  <si>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</si>
  <si>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</si>
  <si>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</si>
  <si>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</si>
  <si>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</si>
  <si>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</si>
  <si>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</si>
  <si>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</si>
  <si>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</si>
  <si>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</si>
  <si>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</si>
  <si>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</si>
  <si>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</si>
  <si>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</si>
  <si>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</si>
  <si>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</si>
  <si>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</si>
  <si>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</si>
  <si>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</si>
  <si>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</si>
  <si>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</si>
  <si>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</si>
  <si>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</si>
  <si>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</si>
  <si>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</si>
  <si>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</si>
  <si>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</si>
  <si>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</si>
  <si>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</si>
  <si>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</si>
  <si>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</si>
  <si>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</si>
  <si>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</si>
  <si>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</si>
  <si>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</si>
  <si>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</si>
  <si>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</si>
  <si>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</si>
  <si>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</si>
  <si>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</si>
  <si>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</si>
  <si>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</si>
  <si>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</si>
  <si>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</si>
  <si>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</si>
  <si>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</si>
  <si>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</si>
  <si>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</si>
  <si>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</si>
  <si>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</si>
  <si>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</si>
  <si>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</si>
  <si>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</si>
  <si>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</si>
  <si>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</si>
  <si>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</si>
  <si>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</si>
  <si>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</si>
  <si>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</si>
  <si>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</si>
  <si>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</si>
  <si>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</si>
  <si>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</si>
  <si>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</si>
  <si>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</si>
  <si>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</si>
  <si>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</si>
  <si>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</si>
  <si>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</si>
  <si>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</si>
  <si>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</si>
  <si>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</si>
  <si>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</si>
  <si>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</si>
  <si>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</si>
  <si>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</si>
  <si>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</si>
  <si>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</si>
  <si>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</si>
  <si>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</si>
  <si>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</si>
  <si>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</si>
  <si>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</si>
  <si>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</si>
  <si>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</si>
  <si>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</si>
  <si>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</si>
  <si>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</si>
  <si>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</si>
  <si>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</si>
  <si>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</si>
  <si>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</si>
  <si>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</si>
  <si>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</si>
  <si>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</si>
  <si>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</si>
  <si>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</si>
  <si>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</si>
  <si>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</si>
  <si>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</si>
  <si>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</si>
  <si>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</si>
  <si>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</si>
  <si>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</si>
  <si>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</si>
  <si>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</si>
  <si>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</si>
  <si>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</si>
  <si>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</si>
  <si>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</si>
  <si>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</si>
  <si>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</si>
  <si>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</si>
  <si>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</si>
  <si>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</si>
  <si>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</si>
  <si>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</si>
  <si>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</si>
  <si>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</si>
  <si>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</si>
  <si>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</si>
  <si>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</si>
  <si>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</si>
  <si>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</si>
  <si>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</si>
  <si>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</si>
  <si>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</si>
  <si>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</si>
  <si>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</si>
  <si>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</si>
  <si>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</si>
  <si>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</si>
  <si>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</si>
  <si>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</si>
  <si>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</si>
  <si>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</si>
  <si>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</si>
  <si>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</si>
  <si>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</si>
  <si>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</si>
  <si>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</si>
  <si>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</si>
  <si>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</si>
  <si>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</si>
  <si>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</si>
  <si>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</si>
  <si>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</si>
  <si>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</si>
  <si>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</si>
  <si>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</si>
  <si>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</si>
  <si>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</si>
  <si>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</si>
  <si>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</si>
  <si>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</si>
  <si>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</si>
  <si>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</si>
  <si>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</si>
  <si>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</si>
  <si>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</si>
  <si>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</si>
  <si>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</si>
  <si>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</si>
  <si>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</si>
  <si>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</si>
  <si>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</si>
  <si>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</si>
  <si>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</si>
  <si>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</si>
  <si>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</si>
  <si>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</si>
  <si>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</si>
  <si>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</si>
  <si>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</si>
  <si>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</si>
  <si>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</si>
  <si>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</si>
  <si>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</si>
  <si>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</si>
  <si>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</si>
  <si>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</si>
  <si>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</si>
  <si>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</si>
  <si>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</si>
  <si>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</si>
  <si>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</si>
  <si>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</si>
  <si>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</si>
  <si>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</si>
  <si>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</si>
  <si>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</si>
  <si>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</si>
  <si>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</si>
  <si>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</si>
  <si>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</si>
  <si>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</si>
  <si>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</si>
  <si>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</si>
  <si>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</si>
  <si>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</si>
  <si>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</si>
  <si>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</si>
  <si>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</si>
  <si>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</si>
  <si>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</si>
  <si>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</si>
  <si>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</si>
  <si>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</si>
  <si>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</si>
  <si>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</si>
  <si>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</si>
  <si>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</si>
  <si>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</si>
  <si>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</si>
  <si>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</si>
  <si>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</si>
  <si>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</si>
  <si>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</si>
  <si>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</si>
  <si>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</si>
  <si>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</si>
  <si>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</si>
  <si>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</si>
  <si>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</si>
  <si>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</si>
  <si>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</si>
  <si>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</si>
  <si>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</si>
  <si>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</si>
  <si>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</si>
  <si>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</si>
  <si>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</si>
  <si>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</si>
  <si>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</si>
  <si>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</si>
  <si>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</si>
  <si>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</si>
  <si>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</si>
  <si>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</si>
  <si>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</si>
  <si>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</si>
  <si>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</si>
  <si>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</si>
  <si>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</si>
  <si>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</si>
  <si>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</si>
  <si>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</si>
  <si>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</si>
  <si>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</si>
  <si>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</si>
  <si>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</si>
  <si>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</si>
  <si>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</si>
  <si>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</si>
  <si>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</si>
  <si>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</si>
  <si>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</si>
  <si>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</si>
  <si>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</si>
  <si>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</si>
  <si>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</si>
  <si>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</si>
  <si>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</si>
  <si>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</si>
  <si>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</si>
  <si>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</si>
  <si>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</si>
  <si>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</si>
  <si>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</si>
  <si>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</si>
  <si>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</si>
  <si>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</si>
  <si>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</si>
  <si>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</si>
  <si>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</si>
  <si>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</si>
  <si>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</si>
  <si>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</si>
  <si>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</si>
  <si>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</si>
  <si>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</si>
  <si>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</si>
  <si>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</si>
  <si>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</si>
  <si>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</si>
  <si>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</si>
  <si>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</si>
  <si>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</si>
  <si>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</si>
  <si>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</si>
  <si>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</si>
  <si>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</si>
  <si>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</si>
  <si>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</si>
  <si>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</si>
  <si>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</si>
  <si>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</si>
  <si>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</si>
  <si>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</si>
  <si>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</si>
  <si>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</si>
  <si>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</si>
  <si>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</si>
  <si>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</si>
  <si>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</si>
  <si>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</si>
  <si>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</si>
  <si>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</si>
  <si>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</si>
  <si>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</si>
  <si>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</si>
  <si>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</si>
  <si>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</si>
  <si>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</si>
  <si>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</si>
  <si>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</si>
  <si>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</si>
  <si>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</si>
  <si>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</si>
  <si>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</si>
  <si>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</si>
  <si>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</si>
  <si>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</si>
  <si>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</si>
  <si>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</si>
  <si>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</si>
  <si>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</si>
  <si>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</si>
  <si>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</si>
  <si>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</si>
  <si>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</si>
  <si>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</si>
  <si>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</si>
  <si>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</si>
  <si>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</si>
  <si>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</si>
  <si>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</si>
  <si>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</si>
  <si>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</si>
  <si>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</si>
  <si>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</si>
  <si>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</si>
  <si>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</si>
  <si>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</si>
  <si>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</si>
  <si>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</si>
  <si>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</si>
  <si>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</si>
  <si>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</si>
  <si>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</si>
  <si>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</si>
  <si>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</si>
  <si>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</si>
  <si>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</si>
  <si>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</si>
  <si>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</si>
  <si>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</si>
  <si>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</si>
  <si>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</si>
  <si>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</si>
  <si>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</si>
  <si>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</si>
  <si>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</si>
  <si>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</si>
  <si>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</si>
  <si>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</si>
  <si>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</si>
  <si>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</si>
  <si>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</si>
  <si>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</si>
  <si>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</si>
  <si>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</si>
  <si>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</si>
  <si>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</si>
  <si>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</si>
  <si>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</si>
  <si>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</si>
  <si>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</si>
  <si>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</si>
  <si>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</si>
  <si>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</si>
  <si>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</si>
  <si>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</si>
  <si>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</si>
  <si>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</si>
  <si>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</si>
  <si>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</si>
  <si>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</si>
  <si>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</si>
  <si>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</si>
  <si>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</si>
  <si>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</si>
  <si>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</si>
  <si>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</si>
  <si>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</si>
  <si>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</si>
  <si>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</si>
  <si>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</si>
  <si>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</si>
  <si>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</si>
  <si>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</si>
  <si>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</si>
  <si>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</si>
  <si>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</si>
  <si>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</si>
  <si>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</si>
  <si>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</si>
  <si>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</si>
  <si>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</si>
  <si>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</si>
  <si>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</si>
  <si>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</si>
  <si>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</si>
  <si>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</si>
  <si>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</si>
  <si>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</si>
  <si>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</si>
  <si>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</si>
  <si>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</si>
  <si>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</si>
  <si>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</si>
  <si>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</si>
  <si>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</si>
  <si>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</si>
  <si>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</si>
  <si>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</si>
  <si>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</si>
  <si>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</si>
  <si>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</si>
  <si>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</si>
  <si>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</si>
  <si>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</si>
  <si>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</si>
  <si>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</si>
  <si>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</si>
  <si>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</si>
  <si>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</si>
  <si>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</si>
  <si>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</si>
  <si>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</si>
  <si>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</si>
  <si>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</si>
  <si>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</si>
  <si>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</si>
  <si>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</si>
  <si>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</si>
  <si>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</si>
  <si>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</si>
  <si>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</si>
  <si>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</si>
  <si>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</si>
  <si>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</si>
  <si>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</si>
  <si>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</si>
  <si>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</si>
  <si>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</si>
  <si>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</si>
  <si>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</si>
  <si>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</si>
  <si>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</si>
  <si>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</si>
  <si>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</si>
  <si>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</si>
  <si>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</si>
  <si>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</si>
  <si>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</si>
  <si>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</si>
  <si>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</si>
  <si>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</si>
  <si>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</si>
  <si>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</si>
  <si>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</si>
  <si>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</si>
  <si>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</si>
  <si>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</si>
  <si>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</si>
  <si>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</si>
  <si>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</si>
  <si>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</si>
  <si>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</si>
  <si>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</si>
  <si>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</si>
  <si>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</si>
  <si>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</si>
  <si>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</si>
  <si>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</si>
  <si>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</si>
  <si>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</si>
  <si>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</si>
  <si>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</si>
  <si>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</si>
  <si>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</si>
  <si>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</si>
  <si>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</si>
  <si>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</si>
  <si>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</si>
  <si>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</si>
  <si>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</si>
  <si>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</si>
  <si>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</si>
  <si>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</si>
  <si>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</si>
  <si>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</si>
  <si>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</si>
  <si>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</si>
  <si>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</si>
  <si>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</si>
  <si>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</si>
  <si>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</si>
  <si>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</si>
  <si>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</si>
  <si>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</si>
  <si>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</si>
  <si>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</si>
  <si>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</si>
  <si>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</si>
  <si>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</si>
  <si>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</si>
  <si>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</si>
  <si>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</si>
  <si>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</si>
  <si>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</si>
  <si>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</si>
  <si>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</si>
  <si>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</si>
  <si>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</si>
  <si>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</si>
  <si>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</si>
  <si>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</si>
  <si>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</si>
  <si>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</si>
  <si>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</si>
  <si>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</si>
  <si>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</si>
  <si>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</si>
  <si>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</si>
  <si>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</si>
  <si>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</si>
  <si>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</si>
  <si>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</si>
  <si>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</si>
  <si>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</si>
  <si>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</si>
  <si>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</si>
  <si>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</si>
  <si>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</si>
  <si>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</si>
  <si>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</si>
  <si>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</si>
  <si>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</si>
  <si>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</si>
  <si>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</si>
  <si>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</si>
  <si>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</si>
  <si>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</si>
  <si>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</si>
  <si>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</si>
  <si>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</si>
  <si>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</si>
  <si>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</si>
  <si>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</si>
  <si>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</si>
  <si>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</si>
  <si>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</si>
  <si>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</si>
  <si>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</si>
  <si>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</si>
  <si>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</si>
  <si>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</si>
  <si>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</si>
  <si>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</si>
  <si>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</si>
  <si>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</si>
  <si>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</si>
  <si>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</si>
  <si>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</si>
  <si>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</si>
  <si>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</si>
  <si>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</si>
  <si>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</si>
  <si>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</si>
  <si>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</si>
  <si>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</si>
  <si>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</si>
  <si>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</si>
  <si>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</si>
  <si>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</si>
  <si>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</si>
  <si>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</si>
  <si>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</si>
  <si>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</si>
  <si>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</si>
  <si>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</si>
  <si>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</si>
  <si>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</si>
  <si>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</si>
  <si>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</si>
  <si>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</si>
  <si>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</si>
  <si>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</si>
  <si>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</si>
  <si>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</si>
  <si>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</si>
  <si>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</si>
  <si>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</si>
  <si>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</si>
  <si>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</si>
  <si>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</si>
  <si>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</si>
  <si>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</si>
  <si>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</si>
  <si>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</si>
  <si>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</si>
  <si>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</si>
  <si>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</si>
  <si>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</si>
  <si>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</si>
  <si>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</si>
  <si>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</si>
  <si>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</si>
  <si>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</si>
  <si>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</si>
  <si>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</si>
  <si>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</si>
  <si>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</si>
  <si>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</si>
  <si>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</si>
  <si>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</si>
  <si>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</si>
  <si>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</si>
  <si>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</si>
  <si>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</si>
  <si>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</si>
  <si>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</si>
  <si>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</si>
  <si>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</si>
  <si>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</si>
  <si>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</si>
  <si>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</si>
  <si>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</si>
  <si>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</si>
  <si>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</si>
  <si>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</si>
  <si>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</si>
  <si>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</si>
  <si>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</si>
  <si>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</si>
  <si>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</si>
  <si>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</si>
  <si>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</si>
  <si>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</si>
  <si>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</si>
  <si>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</si>
  <si>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</si>
  <si>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</si>
  <si>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</si>
  <si>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</si>
  <si>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</si>
  <si>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</si>
  <si>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</si>
  <si>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</si>
  <si>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</si>
  <si>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</si>
  <si>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</si>
  <si>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</si>
  <si>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</si>
  <si>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</si>
  <si>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</si>
  <si>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</si>
  <si>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</si>
  <si>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</si>
  <si>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</si>
  <si>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</si>
  <si>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</si>
  <si>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</si>
  <si>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</si>
  <si>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</si>
  <si>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</si>
  <si>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</si>
  <si>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</si>
  <si>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</si>
  <si>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</si>
  <si>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</si>
  <si>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</si>
  <si>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</si>
  <si>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</si>
  <si>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</si>
  <si>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</si>
  <si>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</si>
  <si>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</si>
  <si>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</si>
  <si>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</si>
  <si>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</si>
  <si>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</si>
  <si>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</si>
  <si>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</si>
  <si>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</si>
  <si>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</si>
  <si>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</si>
  <si>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</si>
  <si>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</si>
  <si>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</si>
  <si>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</si>
  <si>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</si>
  <si>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</si>
  <si>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</si>
  <si>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</si>
  <si>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</si>
  <si>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</si>
  <si>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</si>
  <si>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</si>
  <si>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</si>
  <si>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</si>
  <si>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</si>
  <si>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</si>
  <si>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</si>
  <si>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</si>
  <si>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</si>
  <si>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</si>
  <si>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</si>
  <si>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</si>
  <si>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</si>
  <si>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</si>
  <si>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</si>
  <si>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</si>
  <si>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</si>
  <si>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</si>
  <si>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</si>
  <si>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</si>
  <si>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</si>
  <si>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</si>
  <si>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</si>
  <si>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</si>
  <si>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</si>
  <si>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</si>
  <si>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</si>
  <si>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</si>
  <si>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</si>
  <si>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</si>
  <si>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</si>
  <si>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</si>
  <si>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</si>
  <si>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</si>
  <si>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</si>
  <si>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</si>
  <si>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</si>
  <si>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</si>
  <si>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</si>
  <si>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</si>
  <si>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</si>
  <si>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</si>
  <si>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</si>
  <si>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</si>
  <si>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</si>
  <si>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</si>
  <si>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</si>
  <si>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</si>
  <si>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</si>
  <si>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</si>
  <si>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</si>
  <si>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</si>
  <si>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</si>
  <si>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</si>
  <si>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</si>
  <si>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</si>
  <si>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</si>
  <si>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</si>
  <si>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</si>
  <si>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</si>
  <si>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</si>
  <si>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</si>
  <si>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</si>
  <si>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</si>
  <si>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</si>
  <si>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</si>
  <si>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</si>
  <si>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</si>
  <si>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</si>
  <si>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</si>
  <si>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</si>
  <si>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</si>
  <si>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</si>
  <si>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</si>
  <si>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</si>
  <si>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</si>
  <si>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</si>
  <si>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</si>
  <si>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</si>
  <si>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</si>
  <si>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</si>
  <si>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</si>
  <si>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</si>
  <si>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</si>
  <si>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</si>
  <si>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</si>
  <si>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</si>
  <si>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</si>
  <si>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</si>
  <si>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</si>
  <si>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</si>
  <si>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</si>
  <si>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</si>
  <si>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</si>
  <si>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</si>
  <si>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</si>
  <si>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</si>
  <si>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</si>
  <si>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</si>
  <si>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</si>
  <si>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</si>
  <si>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</si>
  <si>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</si>
  <si>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</si>
  <si>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</si>
  <si>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</si>
  <si>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</si>
  <si>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</si>
  <si>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</si>
  <si>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</si>
  <si>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</si>
  <si>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</si>
  <si>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</si>
  <si>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</si>
  <si>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</si>
  <si>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</si>
  <si>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</si>
  <si>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</si>
  <si>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</si>
  <si>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</si>
  <si>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</si>
  <si>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</si>
  <si>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</si>
  <si>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</si>
  <si>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</si>
  <si>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</si>
  <si>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</si>
  <si>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</si>
  <si>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</si>
  <si>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</si>
  <si>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</si>
  <si>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</si>
  <si>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</si>
  <si>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</si>
  <si>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</si>
  <si>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</si>
  <si>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</si>
  <si>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</si>
  <si>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</si>
  <si>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</si>
  <si>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</si>
  <si>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</si>
  <si>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</si>
  <si>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</si>
  <si>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</si>
  <si>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</si>
  <si>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</si>
  <si>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</si>
  <si>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</si>
  <si>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</si>
  <si>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</si>
  <si>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</si>
  <si>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</si>
  <si>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</si>
  <si>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</si>
  <si>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</si>
  <si>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</si>
  <si>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</si>
  <si>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</si>
  <si>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</si>
  <si>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</si>
  <si>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</si>
  <si>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</si>
  <si>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</si>
  <si>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</si>
  <si>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</si>
  <si>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</si>
  <si>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</si>
  <si>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</si>
  <si>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</si>
  <si>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</si>
  <si>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</si>
  <si>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</si>
  <si>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</si>
  <si>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</si>
  <si>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</si>
  <si>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</si>
  <si>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</si>
  <si>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</si>
  <si>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</si>
  <si>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</si>
  <si>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</si>
  <si>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</si>
  <si>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</si>
  <si>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</si>
  <si>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</si>
  <si>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</si>
  <si>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</si>
  <si>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</si>
  <si>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</si>
  <si>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</si>
  <si>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</si>
  <si>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</si>
  <si>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</si>
  <si>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</si>
  <si>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</si>
  <si>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</si>
  <si>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</si>
  <si>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</si>
  <si>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</si>
  <si>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</si>
  <si>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</si>
  <si>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</si>
  <si>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</si>
  <si>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</si>
  <si>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</si>
  <si>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</si>
  <si>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</si>
  <si>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</si>
  <si>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</si>
  <si>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</si>
  <si>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</si>
  <si>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</si>
  <si>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</si>
  <si>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</si>
  <si>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</si>
  <si>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</si>
  <si>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</si>
  <si>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</si>
  <si>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</si>
  <si>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</si>
  <si>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</si>
  <si>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</si>
  <si>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</si>
  <si>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</si>
  <si>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</si>
  <si>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</si>
  <si>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</si>
  <si>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</si>
  <si>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</si>
  <si>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</si>
  <si>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</si>
  <si>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</si>
  <si>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</si>
  <si>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</si>
  <si>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</si>
  <si>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</si>
  <si>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</si>
  <si>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</si>
  <si>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</si>
  <si>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</si>
  <si>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</si>
  <si>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</si>
  <si>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</si>
  <si>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</si>
  <si>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</si>
  <si>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</si>
  <si>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</si>
  <si>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</si>
  <si>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</si>
  <si>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</si>
  <si>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</si>
  <si>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</si>
  <si>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</si>
  <si>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</si>
  <si>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</si>
  <si>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</si>
  <si>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</si>
  <si>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</si>
  <si>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</si>
  <si>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</si>
  <si>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</si>
  <si>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</si>
  <si>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</si>
  <si>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</si>
  <si>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</si>
  <si>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</si>
  <si>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</si>
  <si>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</si>
  <si>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</si>
  <si>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</si>
  <si>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</si>
  <si>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</si>
  <si>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</si>
  <si>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</si>
  <si>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</si>
  <si>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</si>
  <si>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</si>
  <si>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</si>
  <si>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</si>
  <si>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</si>
  <si>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</si>
  <si>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</si>
  <si>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</si>
  <si>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</si>
  <si>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</si>
  <si>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</si>
  <si>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</si>
  <si>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</si>
  <si>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</si>
  <si>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</si>
  <si>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</si>
  <si>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</si>
  <si>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</si>
  <si>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</si>
  <si>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</si>
  <si>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</si>
  <si>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</si>
  <si>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</si>
  <si>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</si>
  <si>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</si>
  <si>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</si>
  <si>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</si>
  <si>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</si>
  <si>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</si>
  <si>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</si>
  <si>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</si>
  <si>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</si>
  <si>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</si>
  <si>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</si>
  <si>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</si>
  <si>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</si>
  <si>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</si>
  <si>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</si>
  <si>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</si>
  <si>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</si>
  <si>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</si>
  <si>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</si>
  <si>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</si>
  <si>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</si>
  <si>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</si>
  <si>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</si>
  <si>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</si>
  <si>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</si>
  <si>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</si>
  <si>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</si>
  <si>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</si>
  <si>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</si>
  <si>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</si>
  <si>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</si>
  <si>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</si>
  <si>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</si>
  <si>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</si>
  <si>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</si>
  <si>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</si>
  <si>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</si>
  <si>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</si>
  <si>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</si>
  <si>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</si>
  <si>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</si>
  <si>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</si>
  <si>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</si>
  <si>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</si>
  <si>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</si>
  <si>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</si>
  <si>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</si>
  <si>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</si>
  <si>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</si>
  <si>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</si>
  <si>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</si>
  <si>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</si>
  <si>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</si>
  <si>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</si>
  <si>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</si>
  <si>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</si>
  <si>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</si>
  <si>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</si>
  <si>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</si>
  <si>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</si>
  <si>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</si>
  <si>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</si>
  <si>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</si>
  <si>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</si>
  <si>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</si>
  <si>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</si>
  <si>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</si>
  <si>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</si>
  <si>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</si>
  <si>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</si>
  <si>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</si>
  <si>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</si>
  <si>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</si>
  <si>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</si>
  <si>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</si>
  <si>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</si>
  <si>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</si>
  <si>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</si>
  <si>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</si>
  <si>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</si>
  <si>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</si>
  <si>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</si>
  <si>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</si>
  <si>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</si>
  <si>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</si>
  <si>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</si>
  <si>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</si>
  <si>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</si>
  <si>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</si>
  <si>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</si>
  <si>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</si>
  <si>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</si>
  <si>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</si>
  <si>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</si>
  <si>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</si>
  <si>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</si>
  <si>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</si>
  <si>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</si>
  <si>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</si>
  <si>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</si>
  <si>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</si>
  <si>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</si>
  <si>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</si>
  <si>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</si>
  <si>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</si>
  <si>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</si>
  <si>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</si>
  <si>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</si>
  <si>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</si>
  <si>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</si>
  <si>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</si>
  <si>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</si>
  <si>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</si>
  <si>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</si>
  <si>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</si>
  <si>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</si>
  <si>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</si>
  <si>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</si>
  <si>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</si>
  <si>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</si>
  <si>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</si>
  <si>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</si>
  <si>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</si>
  <si>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</si>
  <si>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</si>
  <si>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</si>
  <si>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</si>
  <si>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</si>
  <si>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</si>
  <si>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</si>
  <si>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</si>
  <si>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</si>
  <si>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</si>
  <si>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</si>
  <si>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</si>
  <si>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</si>
  <si>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</si>
  <si>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</si>
  <si>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</si>
  <si>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</si>
  <si>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</si>
  <si>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</si>
  <si>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</si>
  <si>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</si>
  <si>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</si>
  <si>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</si>
  <si>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</si>
  <si>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</si>
  <si>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</si>
  <si>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</si>
  <si>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</si>
  <si>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</si>
  <si>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</si>
  <si>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</si>
  <si>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</si>
  <si>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</si>
  <si>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</si>
  <si>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</si>
  <si>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</si>
  <si>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</si>
  <si>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</si>
  <si>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</si>
  <si>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</si>
  <si>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</si>
  <si>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</si>
  <si>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</si>
  <si>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</si>
  <si>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</si>
  <si>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</si>
  <si>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</si>
  <si>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</si>
  <si>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</si>
  <si>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</si>
  <si>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</si>
  <si>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</si>
  <si>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</si>
  <si>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</si>
  <si>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</si>
  <si>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</si>
  <si>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</si>
  <si>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</si>
  <si>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</si>
  <si>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</si>
  <si>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</si>
  <si>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</si>
  <si>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</si>
  <si>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</si>
  <si>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</si>
  <si>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</si>
  <si>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</si>
  <si>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</si>
  <si>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</si>
  <si>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</si>
  <si>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</si>
  <si>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</si>
  <si>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</si>
  <si>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</si>
  <si>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</si>
  <si>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</si>
  <si>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</si>
  <si>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</si>
  <si>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</si>
  <si>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</si>
  <si>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</si>
  <si>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</si>
  <si>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</si>
  <si>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</si>
  <si>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</si>
  <si>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</si>
  <si>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</si>
  <si>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</si>
  <si>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</si>
  <si>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</si>
  <si>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</si>
  <si>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</si>
  <si>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</si>
  <si>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</si>
  <si>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</si>
  <si>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</si>
  <si>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</si>
  <si>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</si>
  <si>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</si>
  <si>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</si>
  <si>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</si>
  <si>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</si>
  <si>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</si>
  <si>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</si>
  <si>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</si>
  <si>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</si>
  <si>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</si>
  <si>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</si>
  <si>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</si>
  <si>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</si>
  <si>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</si>
  <si>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</si>
  <si>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</si>
  <si>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</si>
  <si>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</si>
  <si>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</si>
  <si>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</si>
  <si>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</si>
  <si>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</si>
  <si>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</si>
  <si>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</si>
  <si>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</si>
  <si>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</si>
  <si>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</si>
  <si>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</si>
  <si>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</si>
  <si>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</si>
  <si>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</si>
  <si>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</si>
  <si>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</si>
  <si>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</si>
  <si>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</si>
  <si>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</si>
  <si>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</si>
  <si>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</si>
  <si>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</si>
  <si>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</si>
  <si>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</si>
  <si>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</si>
  <si>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</si>
  <si>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</si>
  <si>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</si>
  <si>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</si>
  <si>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</si>
  <si>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</si>
  <si>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</si>
  <si>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</si>
  <si>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</si>
  <si>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</si>
  <si>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</si>
  <si>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</si>
  <si>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</si>
  <si>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</si>
  <si>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</si>
  <si>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</si>
  <si>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</si>
  <si>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</si>
  <si>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</si>
  <si>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</si>
  <si>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</si>
  <si>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</si>
  <si>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</si>
  <si>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</si>
  <si>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</si>
  <si>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</si>
  <si>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</si>
  <si>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</si>
  <si>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</si>
  <si>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</si>
  <si>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</si>
  <si>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</si>
  <si>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</si>
  <si>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</si>
  <si>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</si>
  <si>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</si>
  <si>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</si>
  <si>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</si>
  <si>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</si>
  <si>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</si>
  <si>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</si>
  <si>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</si>
  <si>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</si>
  <si>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</si>
  <si>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</si>
  <si>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</si>
  <si>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</si>
  <si>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</si>
  <si>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</si>
  <si>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</si>
  <si>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</si>
  <si>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</si>
  <si>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</si>
  <si>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</si>
  <si>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</si>
  <si>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</si>
  <si>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</si>
  <si>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</si>
  <si>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</si>
  <si>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</si>
  <si>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</si>
  <si>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</si>
  <si>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</si>
  <si>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</si>
  <si>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</si>
  <si>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</si>
  <si>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</si>
  <si>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</si>
  <si>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</si>
  <si>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</si>
  <si>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</si>
  <si>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</si>
  <si>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</si>
  <si>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</si>
  <si>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</si>
  <si>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</si>
  <si>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</si>
  <si>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</si>
  <si>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</si>
  <si>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</si>
  <si>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</si>
  <si>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</si>
  <si>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</si>
  <si>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</si>
  <si>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</si>
  <si>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</si>
  <si>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</si>
  <si>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</si>
  <si>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</si>
  <si>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</si>
  <si>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</si>
  <si>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</si>
  <si>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</si>
  <si>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</si>
  <si>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</si>
  <si>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</si>
  <si>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</si>
  <si>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</si>
  <si>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</si>
  <si>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</si>
  <si>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</si>
  <si>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</si>
  <si>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</si>
  <si>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</si>
  <si>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</si>
  <si>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</si>
  <si>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</si>
  <si>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</si>
  <si>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</si>
  <si>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</si>
  <si>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</si>
  <si>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</si>
  <si>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</si>
  <si>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</si>
  <si>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</si>
  <si>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</si>
  <si>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</si>
  <si>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</si>
  <si>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</si>
  <si>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</si>
  <si>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</si>
  <si>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</si>
  <si>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</si>
  <si>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</si>
  <si>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</si>
  <si>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</si>
  <si>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</si>
  <si>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</si>
  <si>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</si>
  <si>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</si>
  <si>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</si>
  <si>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</si>
  <si>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</si>
  <si>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</si>
  <si>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</si>
  <si>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</si>
  <si>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</si>
  <si>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</si>
  <si>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</si>
  <si>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</si>
  <si>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</si>
  <si>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</si>
  <si>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</si>
  <si>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</si>
  <si>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</si>
  <si>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</si>
  <si>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</si>
  <si>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</si>
  <si>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</si>
  <si>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</si>
  <si>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</si>
  <si>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</si>
  <si>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</si>
  <si>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</si>
  <si>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</si>
  <si>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</si>
  <si>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</si>
  <si>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</si>
  <si>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</si>
  <si>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</si>
  <si>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</si>
  <si>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</si>
  <si>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</si>
  <si>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</si>
  <si>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</si>
  <si>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</si>
  <si>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</si>
  <si>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</si>
  <si>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</si>
  <si>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</si>
  <si>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</si>
  <si>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</si>
  <si>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</si>
  <si>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</si>
  <si>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</si>
  <si>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</si>
  <si>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</si>
  <si>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</si>
  <si>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</si>
  <si>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</si>
  <si>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</si>
  <si>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</si>
  <si>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</si>
  <si>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</si>
  <si>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</si>
  <si>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</si>
  <si>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</si>
  <si>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</si>
  <si>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</si>
  <si>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</si>
  <si>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</si>
  <si>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</si>
  <si>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</si>
  <si>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</si>
  <si>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</si>
  <si>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</si>
  <si>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</si>
  <si>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</si>
  <si>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</si>
  <si>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</si>
  <si>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</si>
  <si>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</si>
  <si>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</si>
  <si>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</si>
  <si>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</si>
  <si>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</si>
  <si>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</si>
  <si>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</si>
  <si>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</si>
  <si>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</si>
  <si>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</si>
  <si>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</si>
  <si>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</si>
  <si>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</si>
  <si>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</si>
  <si>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</si>
  <si>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</si>
  <si>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</si>
  <si>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</si>
  <si>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</si>
  <si>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</si>
  <si>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</si>
  <si>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</si>
  <si>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</si>
  <si>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</si>
  <si>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</si>
  <si>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</si>
  <si>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</si>
  <si>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</si>
  <si>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</si>
  <si>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</si>
  <si>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</si>
  <si>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</si>
  <si>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</si>
  <si>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</si>
  <si>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</si>
  <si>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</si>
  <si>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</si>
  <si>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</si>
  <si>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</si>
  <si>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</si>
  <si>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</si>
  <si>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</si>
  <si>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</si>
  <si>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</si>
  <si>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</si>
  <si>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</si>
  <si>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</si>
  <si>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</si>
  <si>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</si>
  <si>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</si>
  <si>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</si>
  <si>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</si>
  <si>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</si>
  <si>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</si>
  <si>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</si>
  <si>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</si>
  <si>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</si>
  <si>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</si>
  <si>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</si>
  <si>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</si>
  <si>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</si>
  <si>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</si>
  <si>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</si>
  <si>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</si>
  <si>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</si>
  <si>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</si>
  <si>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</si>
  <si>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</si>
  <si>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</si>
  <si>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</si>
  <si>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</si>
  <si>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</si>
  <si>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</si>
  <si>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</si>
  <si>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</si>
  <si>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</si>
  <si>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</si>
  <si>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</si>
  <si>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</si>
  <si>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</si>
  <si>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</si>
  <si>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</si>
  <si>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</si>
  <si>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</si>
  <si>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</si>
  <si>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</si>
  <si>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</si>
  <si>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</si>
  <si>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</si>
  <si>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</si>
  <si>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</si>
  <si>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</si>
  <si>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</si>
  <si>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</si>
  <si>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</si>
  <si>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</si>
  <si>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</si>
  <si>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</si>
  <si>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</si>
  <si>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</si>
  <si>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</si>
  <si>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</si>
  <si>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</si>
  <si>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</si>
  <si>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</si>
  <si>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</si>
  <si>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</si>
  <si>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</si>
  <si>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</si>
  <si>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</si>
  <si>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</si>
  <si>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</si>
  <si>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</si>
  <si>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</si>
  <si>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</si>
  <si>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</si>
  <si>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</si>
  <si>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</si>
  <si>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</si>
  <si>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</si>
  <si>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</si>
  <si>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</si>
  <si>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</si>
  <si>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</si>
  <si>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</si>
  <si>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</si>
  <si>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</si>
  <si>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</si>
  <si>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</si>
  <si>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</si>
  <si>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</si>
  <si>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</si>
  <si>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</si>
  <si>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</si>
  <si>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</si>
  <si>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</si>
  <si>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</si>
  <si>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</si>
  <si>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</si>
  <si>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</si>
  <si>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</si>
  <si>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</si>
  <si>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</si>
  <si>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</si>
  <si>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</si>
  <si>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</si>
  <si>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</si>
  <si>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</si>
  <si>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</si>
  <si>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</si>
  <si>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</si>
  <si>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</si>
  <si>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</si>
  <si>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</si>
  <si>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</si>
  <si>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</si>
  <si>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</si>
  <si>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</si>
  <si>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</si>
  <si>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</si>
  <si>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</si>
  <si>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</si>
  <si>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</si>
  <si>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</si>
  <si>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</si>
  <si>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</si>
  <si>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</si>
  <si>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</si>
  <si>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</si>
  <si>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</si>
  <si>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</si>
  <si>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</si>
  <si>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</si>
  <si>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</si>
  <si>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</si>
  <si>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</si>
  <si>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</si>
  <si>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</si>
  <si>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</si>
  <si>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</si>
  <si>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</si>
  <si>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</si>
  <si>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</si>
  <si>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</si>
  <si>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</si>
  <si>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</si>
  <si>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</si>
  <si>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</si>
  <si>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</si>
  <si>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</si>
  <si>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</si>
  <si>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</si>
  <si>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</si>
  <si>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</si>
  <si>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</si>
  <si>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</si>
  <si>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</si>
  <si>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</si>
  <si>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</si>
  <si>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</si>
  <si>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</si>
  <si>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</si>
  <si>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</si>
  <si>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</si>
  <si>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</si>
  <si>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</si>
  <si>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</si>
  <si>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</si>
  <si>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</si>
  <si>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</si>
  <si>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</si>
  <si>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</si>
  <si>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</si>
  <si>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</si>
  <si>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</si>
  <si>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</si>
  <si>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</si>
  <si>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</si>
  <si>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</si>
  <si>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</si>
  <si>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</si>
  <si>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</si>
  <si>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</si>
  <si>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</si>
  <si>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</si>
  <si>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</si>
  <si>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</si>
  <si>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</si>
  <si>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</si>
  <si>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</si>
  <si>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</si>
  <si>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</si>
  <si>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</si>
  <si>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</si>
  <si>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</si>
  <si>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</si>
  <si>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</si>
  <si>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</si>
  <si>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</si>
  <si>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</si>
  <si>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</si>
  <si>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</si>
  <si>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</si>
  <si>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</si>
  <si>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</si>
  <si>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</si>
  <si>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</si>
  <si>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</si>
  <si>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</si>
  <si>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</si>
  <si>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</si>
  <si>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</si>
  <si>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</si>
  <si>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</si>
  <si>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</si>
  <si>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</si>
  <si>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</si>
  <si>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</si>
  <si>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</si>
  <si>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</si>
  <si>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</si>
  <si>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</si>
  <si>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</si>
  <si>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</si>
  <si>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</si>
  <si>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</si>
  <si>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</si>
  <si>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</si>
  <si>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</si>
  <si>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</si>
  <si>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</si>
  <si>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</si>
  <si>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</si>
  <si>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</si>
  <si>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</si>
  <si>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</si>
  <si>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</si>
  <si>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</si>
  <si>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</si>
  <si>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</si>
  <si>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</si>
  <si>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</si>
  <si>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</si>
  <si>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</si>
  <si>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</si>
  <si>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</si>
  <si>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</si>
  <si>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</si>
  <si>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</si>
  <si>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</si>
  <si>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</si>
  <si>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</si>
  <si>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</si>
  <si>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</si>
  <si>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</si>
  <si>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</si>
  <si>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</si>
  <si>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</si>
  <si>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</si>
  <si>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</si>
  <si>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</si>
  <si>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</si>
  <si>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</si>
  <si>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</si>
  <si>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</si>
  <si>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</si>
  <si>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</si>
  <si>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</si>
  <si>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</si>
  <si>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</si>
  <si>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</si>
  <si>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</si>
  <si>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</si>
  <si>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</si>
  <si>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</si>
  <si>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</si>
  <si>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</si>
  <si>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</si>
  <si>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</si>
  <si>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</si>
  <si>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</si>
  <si>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</si>
  <si>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</si>
  <si>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</si>
  <si>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</si>
  <si>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</si>
  <si>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</si>
  <si>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</si>
  <si>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</si>
  <si>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</si>
  <si>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</si>
  <si>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</si>
  <si>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</si>
  <si>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</si>
  <si>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</si>
  <si>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</si>
  <si>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</si>
  <si>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</si>
  <si>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</si>
  <si>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</si>
  <si>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</si>
  <si>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</si>
  <si>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</si>
  <si>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</si>
  <si>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</si>
  <si>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</si>
  <si>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</si>
  <si>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</si>
  <si>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</si>
  <si>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</si>
  <si>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</si>
  <si>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</si>
  <si>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</si>
  <si>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</si>
  <si>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</si>
  <si>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</si>
  <si>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</si>
  <si>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</si>
  <si>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</si>
  <si>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</si>
  <si>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</si>
  <si>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</si>
  <si>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</si>
  <si>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</si>
  <si>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</si>
  <si>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</si>
  <si>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</si>
  <si>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</si>
  <si>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</si>
  <si>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</si>
  <si>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</si>
  <si>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</si>
  <si>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</si>
  <si>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</si>
  <si>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</si>
  <si>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</si>
  <si>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</si>
  <si>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</si>
  <si>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</si>
  <si>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</si>
  <si>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</si>
  <si>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</si>
  <si>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</si>
  <si>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</si>
  <si>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</si>
  <si>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</si>
  <si>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</si>
  <si>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</si>
  <si>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</si>
  <si>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</si>
  <si>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</si>
  <si>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</si>
  <si>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</si>
  <si>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</si>
  <si>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</si>
  <si>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</si>
  <si>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</si>
  <si>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</si>
  <si>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</si>
  <si>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</si>
  <si>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</si>
  <si>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</si>
  <si>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</si>
  <si>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</si>
  <si>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</si>
  <si>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</si>
  <si>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</si>
  <si>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</si>
  <si>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</si>
  <si>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</si>
  <si>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</si>
  <si>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</si>
  <si>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</si>
  <si>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</si>
  <si>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</si>
  <si>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</si>
  <si>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</si>
  <si>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</si>
  <si>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</si>
  <si>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</si>
  <si>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</si>
  <si>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</si>
  <si>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</si>
  <si>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</si>
  <si>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</si>
  <si>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</si>
  <si>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</si>
  <si>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</si>
  <si>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</si>
  <si>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</si>
  <si>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</si>
  <si>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</si>
  <si>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</si>
  <si>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</si>
  <si>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</si>
  <si>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</si>
  <si>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</si>
  <si>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</si>
  <si>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</si>
  <si>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</si>
  <si>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</si>
  <si>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</si>
  <si>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</si>
  <si>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</si>
  <si>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</si>
  <si>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</si>
  <si>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</si>
  <si>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</si>
  <si>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</si>
  <si>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</si>
  <si>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</si>
  <si>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</si>
  <si>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</si>
  <si>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</si>
  <si>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</si>
  <si>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</si>
  <si>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</si>
  <si>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</si>
  <si>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</si>
  <si>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</si>
  <si>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</si>
  <si>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</si>
  <si>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</si>
  <si>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</si>
  <si>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</si>
  <si>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</si>
  <si>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</si>
  <si>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</si>
  <si>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</si>
  <si>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</si>
  <si>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</si>
  <si>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</si>
  <si>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</si>
  <si>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</si>
  <si>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</si>
  <si>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</si>
  <si>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</si>
  <si>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</si>
  <si>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</si>
  <si>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</si>
  <si>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</si>
  <si>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</si>
  <si>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</si>
  <si>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</si>
  <si>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</si>
  <si>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</si>
  <si>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</si>
  <si>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</si>
  <si>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</si>
  <si>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</si>
  <si>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</si>
  <si>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</si>
  <si>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</si>
  <si>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</si>
  <si>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</si>
  <si>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</si>
  <si>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</si>
  <si>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</si>
  <si>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</si>
  <si>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</si>
  <si>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</si>
  <si>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</si>
  <si>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</si>
  <si>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</si>
  <si>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</si>
  <si>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</si>
  <si>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</si>
  <si>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</si>
  <si>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</si>
  <si>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</si>
  <si>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</si>
  <si>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</si>
  <si>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</si>
  <si>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</si>
  <si>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</si>
  <si>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</si>
  <si>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</si>
  <si>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</si>
  <si>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</si>
  <si>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</si>
  <si>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</si>
  <si>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</si>
  <si>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</si>
  <si>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</si>
  <si>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</si>
  <si>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</si>
  <si>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</si>
  <si>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</si>
  <si>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</si>
  <si>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</si>
  <si>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</si>
  <si>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</si>
  <si>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</si>
  <si>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</si>
  <si>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</si>
  <si>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</si>
  <si>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</si>
  <si>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</si>
  <si>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</si>
  <si>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</si>
  <si>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</si>
  <si>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</si>
  <si>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</si>
  <si>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</si>
  <si>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</si>
  <si>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</si>
  <si>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</si>
  <si>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</si>
  <si>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</si>
  <si>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</si>
  <si>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</si>
  <si>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</si>
  <si>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</si>
  <si>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</si>
  <si>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</si>
  <si>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</si>
  <si>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</si>
  <si>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</si>
  <si>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</si>
  <si>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</si>
  <si>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</si>
  <si>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</si>
  <si>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</si>
  <si>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</si>
  <si>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</si>
  <si>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</si>
  <si>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</si>
  <si>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</si>
  <si>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</si>
  <si>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</si>
  <si>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</si>
  <si>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</si>
  <si>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</si>
  <si>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</si>
  <si>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</si>
  <si>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</si>
  <si>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</si>
  <si>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</si>
  <si>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</si>
  <si>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</si>
  <si>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</si>
  <si>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</si>
  <si>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</si>
  <si>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</si>
  <si>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</si>
  <si>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</si>
  <si>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</si>
  <si>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</si>
  <si>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</si>
  <si>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</si>
  <si>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</si>
  <si>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</si>
  <si>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</si>
  <si>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</si>
  <si>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</si>
  <si>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</si>
  <si>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</si>
  <si>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</si>
  <si>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</si>
  <si>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</si>
  <si>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</si>
  <si>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</si>
  <si>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</si>
  <si>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</si>
  <si>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</si>
  <si>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</si>
  <si>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</si>
  <si>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</si>
  <si>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</si>
  <si>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</si>
  <si>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</si>
  <si>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</si>
  <si>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</si>
  <si>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</si>
  <si>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</si>
  <si>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</si>
  <si>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</si>
  <si>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</si>
  <si>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</si>
  <si>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</si>
  <si>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</si>
  <si>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</si>
  <si>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</si>
  <si>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</si>
  <si>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</si>
  <si>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</si>
  <si>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</si>
  <si>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</si>
  <si>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</si>
  <si>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</si>
  <si>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</si>
  <si>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</si>
  <si>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</si>
  <si>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</si>
  <si>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</si>
  <si>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</si>
  <si>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</si>
  <si>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</si>
  <si>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</si>
  <si>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</si>
  <si>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</si>
  <si>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</si>
  <si>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</si>
  <si>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</si>
  <si>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</si>
  <si>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</si>
  <si>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</si>
  <si>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</si>
  <si>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</si>
  <si>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</si>
  <si>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</si>
  <si>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</si>
  <si>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</si>
  <si>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</si>
  <si>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</si>
  <si>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</si>
  <si>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</si>
  <si>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</si>
  <si>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</si>
  <si>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</si>
  <si>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</si>
  <si>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</si>
  <si>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</si>
  <si>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</si>
  <si>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</si>
  <si>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</si>
  <si>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</si>
  <si>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</si>
  <si>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</si>
  <si>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</si>
  <si>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</si>
  <si>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</si>
  <si>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</si>
  <si>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</si>
  <si>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</si>
  <si>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</si>
  <si>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</si>
  <si>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</si>
  <si>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</si>
  <si>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</si>
  <si>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</si>
  <si>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</si>
  <si>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</si>
  <si>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</si>
  <si>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</si>
  <si>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</si>
  <si>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</si>
  <si>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</si>
  <si>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</si>
  <si>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</si>
  <si>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</si>
  <si>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</si>
  <si>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</si>
  <si>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</si>
  <si>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</si>
  <si>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</si>
  <si>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</si>
  <si>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</si>
  <si>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</si>
  <si>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</si>
  <si>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</si>
  <si>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</si>
  <si>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</si>
  <si>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</si>
  <si>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</si>
  <si>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</si>
  <si>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</si>
  <si>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</si>
  <si>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</si>
  <si>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</si>
  <si>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</si>
  <si>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</si>
  <si>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</si>
  <si>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</si>
  <si>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</si>
  <si>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</si>
  <si>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</si>
  <si>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</si>
  <si>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</si>
  <si>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</si>
  <si>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</si>
  <si>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</si>
  <si>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</si>
  <si>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</si>
  <si>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</si>
  <si>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</si>
  <si>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</si>
  <si>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</si>
  <si>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</si>
  <si>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</si>
  <si>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</si>
  <si>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</si>
  <si>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</si>
  <si>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</si>
  <si>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</si>
  <si>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</si>
  <si>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</si>
  <si>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</si>
  <si>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</si>
  <si>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</si>
  <si>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</si>
  <si>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</si>
  <si>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</si>
  <si>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</si>
  <si>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</si>
  <si>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</si>
  <si>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</si>
  <si>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</si>
  <si>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</si>
  <si>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</si>
  <si>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</si>
  <si>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</si>
  <si>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</si>
  <si>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</si>
  <si>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</si>
  <si>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</si>
  <si>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</si>
  <si>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</si>
  <si>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</si>
  <si>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</si>
  <si>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</si>
  <si>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</si>
  <si>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</si>
  <si>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</si>
  <si>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</si>
  <si>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</si>
  <si>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</si>
  <si>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</si>
  <si>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</si>
  <si>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</si>
  <si>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</si>
  <si>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</si>
  <si>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</si>
  <si>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</si>
  <si>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</si>
  <si>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</si>
  <si>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</si>
  <si>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</si>
  <si>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</si>
  <si>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</si>
  <si>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</si>
  <si>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</si>
  <si>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</si>
  <si>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</si>
  <si>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</si>
  <si>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</si>
  <si>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</si>
  <si>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</si>
  <si>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</si>
  <si>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</si>
  <si>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</si>
  <si>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</si>
  <si>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</si>
  <si>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</si>
  <si>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</si>
  <si>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</si>
  <si>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</si>
  <si>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</si>
  <si>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</si>
  <si>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</si>
  <si>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</si>
  <si>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</si>
  <si>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</si>
  <si>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</si>
  <si>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</si>
  <si>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</si>
  <si>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</si>
  <si>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</si>
  <si>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</si>
  <si>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</si>
  <si>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</si>
  <si>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</si>
  <si>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</si>
  <si>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</si>
  <si>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</si>
  <si>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</si>
  <si>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</si>
  <si>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</si>
  <si>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</si>
  <si>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</si>
  <si>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</si>
  <si>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</si>
  <si>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</si>
  <si>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</si>
  <si>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</si>
  <si>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</si>
  <si>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</si>
  <si>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</si>
  <si>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</si>
  <si>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</si>
  <si>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</si>
  <si>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</si>
  <si>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</si>
  <si>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</si>
  <si>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</si>
  <si>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</si>
  <si>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</si>
  <si>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</si>
  <si>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</si>
  <si>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</si>
  <si>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</si>
  <si>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</si>
  <si>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</si>
  <si>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</si>
  <si>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</si>
  <si>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</si>
  <si>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</si>
  <si>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</si>
  <si>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</si>
  <si>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</si>
  <si>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</si>
  <si>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</si>
  <si>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</si>
  <si>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</si>
  <si>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</si>
  <si>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</si>
  <si>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</si>
  <si>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</si>
  <si>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</si>
  <si>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</si>
  <si>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</si>
  <si>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</si>
  <si>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</si>
  <si>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</si>
  <si>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</si>
  <si>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</si>
  <si>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</si>
  <si>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</si>
  <si>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</si>
  <si>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</si>
  <si>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</si>
  <si>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</si>
  <si>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</si>
  <si>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</si>
  <si>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</si>
  <si>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</si>
  <si>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</si>
  <si>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</si>
  <si>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</si>
  <si>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</si>
  <si>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</si>
  <si>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</si>
  <si>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</si>
  <si>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</si>
  <si>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</si>
  <si>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</si>
  <si>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</si>
  <si>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</si>
  <si>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</si>
  <si>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</si>
  <si>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</si>
  <si>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</si>
  <si>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</si>
  <si>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</si>
  <si>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</si>
  <si>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</si>
  <si>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</si>
  <si>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</si>
  <si>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</si>
  <si>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</si>
  <si>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</si>
  <si>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</si>
  <si>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</si>
  <si>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</si>
  <si>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</si>
  <si>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</si>
  <si>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</si>
  <si>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</si>
  <si>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</si>
  <si>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</si>
  <si>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</si>
  <si>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</si>
  <si>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</si>
  <si>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</si>
  <si>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</si>
  <si>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</si>
  <si>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</si>
  <si>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</si>
  <si>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</si>
  <si>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</si>
  <si>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</si>
  <si>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</si>
  <si>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</si>
  <si>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</si>
  <si>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</si>
  <si>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</si>
  <si>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</si>
  <si>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</si>
  <si>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</si>
  <si>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</si>
  <si>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</si>
  <si>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</si>
  <si>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</si>
  <si>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</si>
  <si>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</si>
  <si>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</si>
  <si>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</si>
  <si>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</si>
  <si>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</si>
  <si>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</si>
  <si>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</si>
  <si>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</si>
  <si>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</si>
  <si>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</si>
  <si>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</si>
  <si>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</si>
  <si>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</si>
  <si>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</si>
  <si>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</si>
  <si>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</si>
  <si>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</si>
  <si>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</si>
  <si>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</si>
  <si>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</si>
  <si>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</si>
  <si>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</si>
  <si>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</si>
  <si>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</si>
  <si>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</si>
  <si>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</si>
  <si>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</si>
  <si>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</si>
  <si>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</si>
  <si>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</si>
  <si>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</si>
  <si>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</si>
  <si>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</si>
  <si>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</si>
  <si>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</si>
  <si>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</si>
  <si>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</si>
  <si>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</si>
  <si>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</si>
  <si>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</si>
  <si>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</si>
  <si>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</si>
  <si>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</si>
  <si>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</si>
  <si>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</si>
  <si>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</si>
  <si>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</si>
  <si>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</si>
  <si>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</si>
  <si>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</si>
  <si>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</si>
  <si>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</si>
  <si>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</si>
  <si>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</si>
  <si>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</si>
  <si>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</si>
  <si>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</si>
  <si>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</si>
  <si>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</si>
  <si>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</si>
  <si>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</si>
  <si>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</si>
  <si>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</si>
  <si>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</si>
  <si>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</si>
  <si>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</si>
  <si>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</si>
  <si>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</si>
  <si>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</si>
  <si>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</si>
  <si>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</si>
  <si>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</si>
  <si>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</si>
  <si>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</si>
  <si>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</si>
  <si>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</si>
  <si>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</si>
  <si>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</si>
  <si>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</si>
  <si>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</si>
  <si>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</si>
  <si>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</si>
  <si>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</si>
  <si>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</si>
  <si>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</si>
  <si>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</si>
  <si>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</si>
  <si>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</si>
  <si>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</si>
  <si>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</si>
  <si>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</si>
  <si>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</si>
  <si>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</si>
  <si>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</si>
  <si>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</si>
  <si>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</si>
  <si>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</si>
  <si>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</si>
  <si>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</si>
  <si>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</si>
  <si>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</si>
  <si>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</si>
  <si>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</si>
  <si>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</si>
  <si>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</si>
  <si>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</si>
  <si>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</si>
  <si>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</si>
  <si>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</si>
  <si>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</si>
  <si>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</si>
  <si>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</si>
  <si>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</si>
  <si>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</si>
  <si>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</si>
  <si>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</si>
  <si>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</si>
  <si>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</si>
  <si>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</si>
  <si>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</si>
  <si>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</si>
  <si>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</si>
  <si>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</si>
  <si>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</si>
  <si>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</si>
  <si>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</si>
  <si>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</si>
  <si>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</si>
  <si>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</si>
  <si>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</si>
  <si>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</si>
  <si>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</si>
  <si>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</si>
  <si>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</si>
  <si>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</si>
  <si>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</si>
  <si>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</si>
  <si>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</si>
  <si>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</si>
  <si>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</si>
  <si>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</si>
  <si>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</si>
  <si>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</si>
  <si>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</si>
  <si>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</si>
  <si>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</si>
  <si>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</si>
  <si>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</si>
  <si>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</si>
  <si>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</si>
  <si>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</si>
  <si>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</si>
  <si>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</si>
  <si>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</si>
  <si>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</si>
  <si>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</si>
  <si>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</si>
  <si>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</si>
  <si>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</si>
  <si>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</si>
  <si>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</si>
  <si>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</si>
  <si>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</si>
  <si>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</si>
  <si>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</si>
  <si>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</si>
  <si>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</si>
  <si>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</si>
  <si>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</si>
  <si>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</si>
  <si>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</si>
  <si>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</si>
  <si>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</si>
  <si>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</si>
  <si>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</si>
  <si>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</si>
  <si>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</si>
  <si>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</si>
  <si>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</si>
  <si>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</si>
  <si>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</si>
  <si>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</si>
  <si>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</si>
  <si>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</si>
  <si>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</si>
  <si>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</si>
  <si>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</si>
  <si>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</si>
  <si>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</si>
  <si>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</si>
  <si>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</si>
  <si>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</si>
  <si>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</si>
  <si>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</si>
  <si>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</si>
  <si>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</si>
  <si>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</si>
  <si>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</si>
  <si>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</si>
  <si>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</si>
  <si>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</si>
  <si>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</si>
  <si>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</si>
  <si>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</si>
  <si>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</si>
  <si>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</si>
  <si>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</si>
  <si>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</si>
  <si>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</si>
  <si>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</si>
  <si>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</si>
  <si>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</si>
  <si>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</si>
  <si>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</si>
  <si>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</si>
  <si>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</si>
  <si>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</si>
  <si>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</si>
  <si>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</si>
  <si>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</si>
  <si>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</si>
  <si>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</si>
  <si>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</si>
  <si>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</si>
  <si>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</si>
  <si>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</si>
  <si>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</si>
  <si>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</si>
  <si>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</si>
  <si>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</si>
  <si>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</si>
  <si>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</si>
  <si>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</si>
  <si>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</si>
  <si>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</si>
  <si>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</si>
  <si>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</si>
  <si>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</si>
  <si>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</si>
  <si>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</si>
  <si>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</si>
  <si>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</si>
  <si>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</si>
  <si>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</si>
  <si>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</si>
  <si>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</si>
  <si>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</si>
  <si>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</si>
  <si>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</si>
  <si>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</si>
  <si>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</si>
  <si>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</si>
  <si>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</si>
  <si>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</si>
  <si>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</si>
  <si>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</si>
  <si>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</si>
  <si>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</si>
  <si>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</si>
  <si>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</si>
  <si>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</si>
  <si>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</si>
  <si>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</si>
  <si>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</si>
  <si>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</si>
  <si>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</si>
  <si>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</si>
  <si>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</si>
  <si>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</si>
  <si>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</si>
  <si>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</si>
  <si>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</si>
  <si>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</si>
  <si>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</si>
  <si>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</si>
  <si>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</si>
  <si>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</si>
  <si>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</si>
  <si>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</si>
  <si>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</si>
  <si>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</si>
  <si>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</si>
  <si>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</si>
  <si>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</si>
  <si>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</si>
  <si>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</si>
  <si>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</si>
  <si>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</si>
  <si>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</si>
  <si>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</si>
  <si>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</si>
  <si>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</si>
  <si>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</si>
  <si>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</si>
  <si>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</si>
  <si>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</si>
  <si>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</si>
  <si>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</si>
  <si>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</si>
  <si>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</si>
  <si>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</si>
  <si>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</si>
  <si>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</si>
  <si>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</si>
  <si>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</si>
  <si>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</si>
  <si>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</si>
  <si>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</si>
  <si>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</si>
  <si>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</si>
  <si>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</si>
  <si>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</si>
  <si>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</si>
  <si>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</si>
  <si>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</si>
  <si>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</si>
  <si>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</si>
  <si>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</si>
  <si>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</si>
  <si>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</si>
  <si>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</si>
  <si>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</si>
  <si>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</si>
  <si>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</si>
  <si>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</si>
  <si>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</si>
  <si>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</si>
  <si>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</si>
  <si>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</si>
  <si>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</si>
  <si>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</si>
  <si>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</si>
  <si>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</si>
  <si>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</si>
  <si>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</si>
  <si>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</si>
  <si>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</si>
  <si>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</si>
  <si>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</si>
  <si>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</si>
  <si>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</si>
  <si>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</si>
  <si>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</si>
  <si>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</si>
  <si>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</si>
  <si>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</si>
  <si>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</si>
  <si>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</si>
  <si>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</si>
  <si>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</si>
  <si>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</si>
  <si>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</si>
  <si>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</si>
  <si>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</si>
  <si>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</si>
  <si>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</si>
  <si>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</si>
  <si>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</si>
  <si>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</si>
  <si>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</si>
  <si>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</si>
  <si>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</si>
  <si>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</si>
  <si>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</si>
  <si>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</si>
  <si>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</si>
  <si>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</si>
  <si>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</si>
  <si>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</si>
  <si>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</si>
  <si>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</si>
  <si>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</si>
  <si>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</si>
  <si>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</si>
  <si>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</si>
  <si>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</si>
  <si>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</si>
  <si>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</si>
  <si>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</si>
  <si>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</si>
  <si>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</si>
  <si>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</si>
  <si>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</si>
  <si>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</si>
  <si>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</si>
  <si>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</si>
  <si>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</si>
  <si>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</si>
  <si>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</si>
  <si>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</si>
  <si>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</si>
  <si>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</si>
  <si>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</si>
  <si>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</si>
  <si>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</si>
  <si>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</si>
  <si>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</si>
  <si>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</si>
  <si>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</si>
  <si>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</si>
  <si>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</si>
  <si>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</si>
  <si>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</si>
  <si>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</si>
  <si>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</si>
  <si>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</si>
  <si>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</si>
  <si>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</si>
  <si>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</si>
  <si>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</si>
  <si>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</si>
  <si>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</si>
  <si>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</si>
  <si>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</si>
  <si>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</si>
  <si>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</si>
  <si>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</si>
  <si>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</si>
  <si>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</si>
  <si>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</si>
  <si>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</si>
  <si>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</si>
  <si>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</si>
  <si>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</si>
  <si>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</si>
  <si>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</si>
  <si>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</si>
  <si>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</si>
  <si>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</si>
  <si>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</si>
  <si>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</si>
  <si>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</si>
  <si>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</si>
  <si>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</si>
  <si>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</si>
  <si>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</si>
  <si>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</si>
  <si>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</si>
  <si>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</si>
  <si>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</si>
  <si>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</si>
  <si>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</si>
  <si>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</si>
  <si>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</si>
  <si>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</si>
  <si>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</si>
  <si>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</si>
  <si>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</si>
  <si>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</si>
  <si>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</si>
  <si>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</si>
  <si>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</si>
  <si>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</si>
  <si>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</si>
  <si>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</si>
  <si>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</si>
  <si>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</si>
  <si>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</si>
  <si>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</si>
  <si>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</si>
  <si>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</si>
  <si>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</si>
  <si>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</si>
  <si>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</si>
  <si>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</si>
  <si>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</si>
  <si>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</si>
  <si>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</si>
  <si>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</si>
  <si>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</si>
  <si>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</si>
  <si>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</si>
  <si>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</si>
  <si>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</si>
  <si>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</si>
  <si>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</si>
  <si>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</si>
  <si>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</si>
  <si>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</si>
  <si>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</si>
  <si>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</si>
  <si>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</si>
  <si>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</si>
  <si>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</si>
  <si>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</si>
  <si>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</si>
  <si>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</si>
  <si>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</si>
  <si>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</si>
  <si>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</si>
  <si>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</si>
  <si>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</si>
  <si>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</si>
  <si>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</si>
  <si>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</si>
  <si>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</si>
  <si>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</si>
  <si>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</si>
  <si>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</si>
  <si>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</si>
  <si>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</si>
  <si>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</si>
  <si>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</si>
  <si>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</si>
  <si>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</si>
  <si>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</si>
  <si>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</si>
  <si>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</si>
  <si>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</si>
  <si>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</si>
  <si>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</si>
  <si>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</si>
  <si>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</si>
  <si>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</si>
  <si>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</si>
  <si>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</si>
  <si>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</si>
  <si>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</si>
  <si>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</si>
  <si>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</si>
  <si>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</si>
  <si>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</si>
  <si>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</si>
  <si>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</si>
  <si>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</si>
  <si>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</si>
  <si>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</si>
  <si>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</si>
  <si>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</si>
  <si>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</si>
  <si>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</si>
  <si>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</si>
  <si>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</si>
  <si>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</si>
  <si>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</si>
  <si>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</si>
  <si>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</si>
  <si>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</si>
  <si>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</si>
  <si>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</si>
  <si>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</si>
  <si>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</si>
  <si>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</si>
  <si>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</si>
  <si>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</si>
  <si>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</si>
  <si>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</si>
  <si>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</si>
  <si>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</si>
  <si>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</si>
  <si>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</si>
  <si>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</si>
  <si>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</si>
  <si>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</si>
  <si>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</si>
  <si>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</si>
  <si>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</si>
  <si>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</si>
  <si>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</si>
  <si>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</si>
  <si>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</si>
  <si>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</si>
  <si>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</si>
  <si>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</si>
  <si>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</si>
  <si>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</si>
  <si>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</si>
  <si>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</si>
  <si>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</si>
  <si>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</si>
  <si>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</si>
  <si>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</si>
  <si>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</si>
  <si>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</si>
  <si>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</si>
  <si>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</si>
  <si>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</si>
  <si>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</si>
  <si>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</si>
  <si>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</si>
  <si>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</si>
  <si>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</si>
  <si>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</si>
  <si>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</si>
  <si>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</si>
  <si>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</si>
  <si>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</si>
  <si>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</si>
  <si>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</si>
  <si>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</si>
  <si>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</si>
  <si>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</si>
  <si>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</si>
  <si>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</si>
  <si>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</si>
  <si>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</si>
  <si>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</si>
  <si>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</si>
  <si>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</si>
  <si>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</si>
  <si>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</si>
  <si>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</si>
  <si>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</si>
  <si>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</si>
  <si>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</si>
  <si>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</si>
  <si>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</si>
  <si>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</si>
  <si>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</si>
  <si>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</si>
  <si>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</si>
  <si>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</si>
  <si>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</si>
  <si>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</si>
  <si>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</si>
  <si>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</si>
  <si>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</si>
  <si>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</si>
  <si>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</si>
  <si>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</si>
  <si>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</si>
  <si>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</si>
  <si>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</si>
  <si>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</si>
  <si>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</si>
  <si>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</si>
  <si>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</si>
  <si>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</si>
  <si>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</si>
  <si>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</si>
  <si>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</si>
  <si>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</si>
  <si>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</si>
  <si>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</si>
  <si>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</si>
  <si>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</si>
  <si>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</si>
  <si>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</si>
  <si>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</si>
  <si>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</si>
  <si>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</si>
  <si>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</si>
  <si>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</si>
  <si>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</si>
  <si>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</si>
  <si>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</si>
  <si>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</si>
  <si>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</si>
  <si>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</si>
  <si>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</si>
  <si>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</si>
  <si>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</si>
  <si>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</si>
  <si>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</si>
  <si>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</si>
  <si>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</si>
  <si>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</si>
  <si>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</si>
  <si>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</si>
  <si>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</si>
  <si>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</si>
  <si>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</si>
  <si>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</si>
  <si>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</si>
  <si>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</si>
  <si>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</si>
  <si>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</si>
  <si>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</si>
  <si>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</si>
  <si>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</si>
  <si>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</si>
  <si>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</si>
  <si>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</si>
  <si>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</si>
  <si>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</si>
  <si>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</si>
  <si>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</si>
  <si>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</si>
  <si>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</si>
  <si>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</si>
  <si>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</si>
  <si>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</si>
  <si>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</si>
  <si>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</si>
  <si>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</si>
  <si>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</si>
  <si>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</si>
  <si>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</si>
  <si>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</si>
  <si>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</si>
  <si>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</si>
  <si>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</si>
  <si>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</si>
  <si>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</si>
  <si>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</si>
  <si>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</si>
  <si>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</si>
  <si>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</si>
  <si>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</si>
  <si>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</si>
  <si>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</si>
  <si>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</si>
  <si>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</si>
  <si>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</si>
  <si>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</si>
  <si>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</si>
  <si>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</si>
  <si>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</si>
  <si>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</si>
  <si>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</si>
  <si>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</si>
  <si>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</si>
  <si>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</si>
  <si>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</si>
  <si>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</si>
  <si>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</si>
  <si>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</si>
  <si>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</si>
  <si>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</si>
  <si>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</si>
  <si>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</si>
  <si>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</si>
  <si>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</si>
  <si>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</si>
  <si>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</si>
  <si>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</si>
  <si>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</si>
  <si>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</si>
  <si>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</si>
  <si>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</si>
  <si>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</si>
  <si>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</si>
  <si>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</si>
  <si>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</si>
  <si>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</si>
  <si>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</si>
  <si>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</si>
  <si>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</si>
  <si>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</si>
  <si>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</si>
  <si>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</si>
  <si>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</si>
  <si>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</si>
  <si>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</si>
  <si>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</si>
  <si>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</si>
  <si>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</si>
  <si>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</si>
  <si>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</si>
  <si>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</si>
  <si>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</si>
  <si>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</si>
  <si>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</si>
  <si>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</si>
  <si>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</si>
  <si>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</si>
  <si>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</si>
  <si>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</si>
  <si>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</si>
  <si>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</si>
  <si>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</si>
  <si>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</si>
  <si>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</si>
  <si>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</si>
  <si>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</si>
  <si>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</si>
  <si>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</si>
  <si>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</si>
  <si>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</si>
  <si>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</si>
  <si>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</si>
  <si>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</si>
  <si>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</si>
  <si>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</si>
  <si>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</si>
  <si>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</si>
  <si>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</si>
  <si>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</si>
  <si>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</si>
  <si>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</si>
  <si>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</si>
  <si>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</si>
  <si>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</si>
  <si>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</si>
  <si>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</si>
  <si>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</si>
  <si>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</si>
  <si>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</si>
  <si>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</si>
  <si>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</si>
  <si>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</si>
  <si>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</si>
  <si>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</si>
  <si>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</si>
  <si>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</si>
  <si>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</si>
  <si>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</si>
  <si>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</si>
  <si>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</si>
  <si>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</si>
  <si>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</si>
  <si>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</si>
  <si>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</si>
  <si>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</si>
  <si>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</si>
  <si>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</si>
  <si>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</si>
  <si>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</si>
  <si>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</si>
  <si>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</si>
  <si>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</si>
  <si>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</si>
  <si>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</si>
  <si>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</si>
  <si>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</si>
  <si>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</si>
  <si>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</si>
  <si>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</si>
  <si>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</si>
  <si>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</si>
  <si>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</si>
  <si>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</si>
  <si>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</si>
  <si>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</si>
  <si>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</si>
  <si>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</si>
  <si>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</si>
  <si>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</si>
  <si>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</si>
  <si>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</si>
  <si>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</si>
  <si>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</si>
  <si>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</si>
  <si>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</si>
  <si>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</si>
  <si>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</si>
  <si>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</si>
  <si>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</si>
  <si>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</si>
  <si>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</si>
  <si>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</si>
  <si>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</si>
  <si>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</si>
  <si>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</si>
  <si>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</si>
  <si>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</si>
  <si>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</si>
  <si>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</si>
  <si>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</si>
  <si>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</si>
  <si>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</si>
  <si>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</si>
  <si>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</si>
  <si>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</si>
  <si>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</si>
  <si>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</si>
  <si>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</si>
  <si>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</si>
  <si>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</si>
  <si>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</si>
  <si>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</si>
  <si>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</si>
  <si>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</si>
  <si>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</si>
  <si>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</si>
  <si>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</si>
  <si>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</si>
  <si>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</si>
  <si>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</si>
  <si>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</si>
  <si>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</si>
  <si>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</si>
  <si>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</si>
  <si>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</si>
  <si>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</si>
  <si>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</si>
  <si>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</si>
  <si>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</si>
  <si>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</si>
  <si>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</si>
  <si>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</si>
  <si>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</si>
  <si>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</si>
  <si>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</si>
  <si>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</si>
  <si>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</si>
  <si>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</si>
  <si>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</si>
  <si>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</si>
  <si>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</si>
  <si>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</si>
  <si>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</si>
  <si>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</si>
  <si>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</si>
  <si>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</si>
  <si>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</si>
  <si>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</si>
  <si>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</si>
  <si>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</si>
  <si>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</si>
  <si>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</si>
  <si>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</si>
  <si>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</si>
  <si>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</si>
  <si>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</si>
  <si>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</si>
  <si>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</si>
  <si>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</si>
  <si>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</si>
  <si>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</si>
  <si>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</si>
  <si>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</si>
  <si>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</si>
  <si>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</si>
  <si>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</si>
  <si>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</si>
  <si>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</si>
  <si>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</si>
  <si>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</si>
  <si>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</si>
  <si>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</si>
  <si>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</si>
  <si>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</si>
  <si>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</si>
  <si>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</si>
  <si>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</si>
  <si>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</si>
  <si>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</si>
  <si>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</si>
  <si>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</si>
  <si>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</si>
  <si>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</si>
  <si>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</si>
  <si>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</si>
  <si>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</si>
  <si>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</si>
  <si>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</si>
  <si>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</si>
  <si>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</si>
  <si>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</si>
  <si>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</si>
  <si>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</si>
  <si>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</si>
  <si>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</si>
  <si>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</si>
  <si>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</si>
  <si>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</si>
  <si>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</si>
  <si>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</si>
  <si>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</si>
  <si>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</si>
  <si>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</si>
  <si>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</si>
  <si>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</si>
  <si>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</si>
  <si>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</si>
  <si>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</si>
  <si>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</si>
  <si>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</si>
  <si>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</si>
  <si>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</si>
  <si>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</si>
  <si>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</si>
  <si>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</si>
  <si>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</si>
  <si>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</si>
  <si>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</si>
  <si>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</si>
  <si>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</si>
  <si>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</si>
  <si>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</si>
  <si>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</si>
  <si>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</si>
  <si>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</si>
  <si>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</si>
  <si>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</si>
  <si>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</si>
  <si>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</si>
  <si>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</si>
  <si>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</si>
  <si>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</si>
  <si>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</si>
  <si>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</si>
  <si>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</si>
  <si>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</si>
  <si>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</si>
  <si>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</si>
  <si>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</si>
  <si>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</si>
  <si>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</si>
  <si>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</si>
  <si>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</si>
  <si>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</si>
  <si>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</si>
  <si>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</si>
  <si>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</si>
  <si>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</si>
  <si>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</si>
  <si>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</si>
  <si>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</si>
  <si>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</si>
  <si>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</si>
  <si>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</si>
  <si>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</si>
  <si>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</si>
  <si>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</si>
  <si>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</si>
  <si>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</si>
  <si>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</si>
  <si>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</si>
  <si>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</si>
  <si>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</si>
  <si>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</si>
  <si>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</si>
  <si>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</si>
  <si>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</si>
  <si>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</si>
  <si>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</si>
  <si>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</si>
  <si>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</si>
  <si>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</si>
  <si>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</si>
  <si>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</si>
  <si>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</si>
  <si>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</si>
  <si>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</si>
  <si>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</si>
  <si>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</si>
  <si>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</si>
  <si>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</si>
  <si>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</si>
  <si>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</si>
  <si>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</si>
  <si>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</si>
  <si>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</si>
  <si>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</si>
  <si>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</si>
  <si>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</si>
  <si>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</si>
  <si>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</si>
  <si>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</si>
  <si>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</si>
  <si>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</si>
  <si>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</si>
  <si>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</si>
  <si>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</si>
  <si>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</si>
  <si>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</si>
  <si>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</si>
  <si>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</si>
  <si>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</si>
  <si>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</si>
  <si>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</si>
  <si>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</si>
  <si>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</si>
  <si>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</si>
  <si>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</si>
  <si>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</si>
  <si>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</si>
  <si>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</si>
  <si>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</si>
  <si>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</si>
  <si>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</si>
  <si>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</si>
  <si>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</si>
  <si>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</si>
  <si>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</si>
  <si>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</si>
  <si>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</si>
  <si>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</si>
  <si>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</si>
  <si>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</si>
  <si>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</si>
  <si>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</si>
  <si>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</si>
  <si>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</si>
  <si>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</si>
  <si>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</si>
  <si>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</si>
  <si>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</si>
  <si>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</si>
  <si>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</si>
  <si>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</si>
  <si>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</si>
  <si>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</si>
  <si>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</si>
  <si>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</si>
  <si>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</si>
  <si>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</si>
  <si>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</si>
  <si>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</si>
  <si>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</si>
  <si>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</si>
  <si>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</si>
  <si>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</si>
  <si>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</si>
  <si>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</si>
  <si>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</si>
  <si>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</si>
  <si>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</si>
  <si>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</si>
  <si>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</si>
  <si>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</si>
  <si>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</si>
  <si>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</si>
  <si>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</si>
  <si>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</si>
  <si>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</si>
  <si>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</si>
  <si>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</si>
  <si>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</si>
  <si>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</si>
  <si>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</si>
  <si>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</si>
  <si>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</si>
  <si>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</si>
  <si>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</si>
  <si>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</si>
  <si>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</si>
  <si>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</si>
  <si>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</si>
  <si>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</si>
  <si>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</si>
  <si>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</si>
  <si>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</si>
  <si>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</si>
  <si>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</si>
  <si>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</si>
  <si>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</si>
  <si>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</si>
  <si>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</si>
  <si>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</si>
  <si>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</si>
  <si>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</si>
  <si>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</si>
  <si>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</si>
  <si>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</si>
  <si>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</si>
  <si>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</si>
  <si>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</si>
  <si>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</si>
  <si>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</si>
  <si>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</si>
  <si>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</si>
  <si>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</si>
  <si>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</si>
  <si>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</si>
  <si>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</si>
  <si>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</si>
  <si>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</si>
  <si>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</si>
  <si>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</si>
  <si>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</si>
  <si>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</si>
  <si>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</si>
  <si>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</si>
  <si>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</si>
  <si>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</si>
  <si>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</si>
  <si>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</si>
  <si>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</si>
  <si>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</si>
  <si>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</si>
  <si>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</si>
  <si>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</si>
  <si>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</si>
  <si>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</si>
  <si>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</si>
  <si>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</si>
  <si>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</si>
  <si>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</si>
  <si>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</si>
  <si>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</si>
  <si>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</si>
  <si>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</si>
  <si>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</si>
  <si>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</si>
  <si>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</si>
  <si>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</si>
  <si>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</si>
  <si>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</si>
  <si>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</si>
  <si>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</si>
  <si>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</si>
  <si>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</si>
  <si>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</si>
  <si>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</si>
  <si>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</si>
  <si>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</si>
  <si>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</si>
  <si>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</si>
  <si>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</si>
  <si>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</si>
  <si>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</si>
  <si>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</si>
  <si>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</si>
  <si>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</si>
  <si>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</si>
  <si>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</si>
  <si>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</si>
  <si>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</si>
  <si>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</si>
  <si>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</si>
  <si>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</si>
  <si>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</si>
  <si>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</si>
  <si>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</si>
  <si>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</si>
  <si>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</si>
  <si>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</si>
  <si>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</si>
  <si>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</si>
  <si>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</si>
  <si>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</si>
  <si>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</si>
  <si>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</si>
  <si>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</si>
  <si>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</si>
  <si>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</si>
  <si>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</si>
  <si>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</si>
  <si>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</si>
  <si>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</si>
  <si>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</si>
  <si>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</si>
  <si>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</si>
  <si>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</si>
  <si>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</si>
  <si>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</si>
  <si>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</si>
  <si>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</si>
  <si>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</si>
  <si>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</si>
  <si>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</si>
  <si>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</si>
  <si>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</si>
  <si>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</si>
  <si>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</si>
  <si>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</si>
  <si>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</si>
  <si>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</si>
  <si>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</si>
  <si>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</si>
  <si>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</si>
  <si>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</si>
  <si>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</si>
  <si>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</si>
  <si>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</si>
  <si>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</si>
  <si>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</si>
  <si>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</si>
  <si>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</si>
  <si>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</si>
  <si>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</si>
  <si>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</si>
  <si>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</si>
  <si>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</si>
  <si>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</si>
  <si>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</si>
  <si>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</si>
  <si>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</si>
  <si>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</si>
  <si>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</si>
  <si>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</si>
  <si>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</si>
  <si>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</si>
  <si>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</si>
  <si>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</si>
  <si>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</si>
  <si>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</si>
  <si>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</si>
  <si>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</si>
  <si>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</si>
  <si>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</si>
  <si>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</si>
  <si>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</si>
  <si>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</si>
  <si>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</si>
  <si>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</si>
  <si>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</si>
  <si>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</si>
  <si>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</si>
  <si>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</si>
  <si>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</si>
  <si>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</si>
  <si>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</si>
  <si>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</si>
  <si>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</si>
  <si>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</si>
  <si>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</si>
  <si>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</si>
  <si>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</si>
  <si>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</si>
  <si>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</si>
  <si>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</si>
  <si>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</si>
  <si>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</si>
  <si>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</si>
  <si>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</si>
  <si>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</si>
  <si>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</si>
  <si>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</si>
  <si>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</si>
  <si>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</si>
  <si>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</si>
  <si>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</si>
  <si>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</si>
  <si>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</si>
  <si>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</si>
  <si>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</si>
  <si>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</si>
  <si>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</si>
  <si>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</si>
  <si>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</si>
  <si>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</si>
  <si>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</si>
  <si>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</si>
  <si>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</si>
  <si>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</si>
  <si>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</si>
  <si>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</si>
  <si>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</si>
  <si>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</si>
  <si>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</si>
  <si>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</si>
  <si>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</si>
  <si>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</si>
  <si>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</si>
  <si>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</si>
  <si>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</si>
  <si>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</si>
  <si>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</si>
  <si>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</si>
  <si>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</si>
  <si>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</si>
  <si>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</si>
  <si>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</si>
  <si>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</si>
  <si>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</si>
  <si>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</si>
  <si>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</si>
  <si>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</si>
  <si>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</si>
  <si>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</si>
  <si>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</si>
  <si>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</si>
  <si>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</si>
  <si>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</si>
  <si>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</si>
  <si>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</si>
  <si>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</si>
  <si>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</si>
  <si>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</si>
  <si>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</si>
  <si>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</si>
  <si>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</si>
  <si>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</si>
  <si>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</si>
  <si>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</si>
  <si>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</si>
  <si>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</si>
  <si>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</si>
  <si>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</si>
  <si>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</si>
  <si>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</si>
  <si>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</si>
  <si>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</si>
  <si>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</si>
  <si>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</si>
  <si>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</si>
  <si>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</si>
  <si>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</si>
  <si>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</si>
  <si>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</si>
  <si>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</si>
  <si>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</si>
  <si>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</si>
  <si>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</si>
  <si>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</si>
  <si>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</si>
  <si>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</si>
  <si>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</si>
  <si>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</si>
  <si>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</si>
  <si>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</si>
  <si>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</si>
  <si>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</si>
  <si>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</si>
  <si>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</si>
  <si>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</si>
  <si>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</si>
  <si>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</si>
  <si>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</si>
  <si>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</si>
  <si>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</si>
  <si>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</si>
  <si>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</si>
  <si>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</si>
  <si>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</si>
  <si>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</si>
  <si>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</si>
  <si>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</si>
  <si>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</si>
  <si>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</si>
  <si>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</si>
  <si>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</si>
  <si>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</si>
  <si>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</si>
  <si>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</si>
  <si>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</si>
  <si>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</si>
  <si>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</si>
  <si>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</si>
  <si>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</si>
  <si>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</si>
  <si>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</si>
  <si>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</si>
  <si>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</si>
  <si>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</si>
  <si>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</si>
  <si>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</si>
  <si>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</si>
  <si>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</si>
  <si>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</si>
  <si>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</si>
  <si>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</si>
  <si>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</si>
  <si>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</si>
  <si>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</si>
  <si>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</si>
  <si>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</si>
  <si>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</si>
  <si>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</si>
  <si>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</si>
  <si>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</si>
  <si>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</si>
  <si>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</si>
  <si>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</si>
  <si>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</si>
  <si>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</si>
  <si>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</si>
  <si>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</si>
  <si>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</si>
  <si>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</si>
  <si>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</si>
  <si>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</si>
  <si>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</si>
  <si>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</si>
  <si>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</si>
  <si>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</si>
  <si>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</si>
  <si>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</si>
  <si>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</si>
  <si>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</si>
  <si>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</si>
  <si>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</si>
  <si>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</si>
  <si>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</si>
  <si>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</si>
  <si>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</si>
  <si>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</si>
  <si>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</si>
  <si>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</si>
  <si>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</si>
  <si>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</si>
  <si>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</si>
  <si>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</si>
  <si>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</si>
  <si>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</si>
  <si>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</si>
  <si>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</si>
  <si>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</si>
  <si>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</si>
  <si>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</si>
  <si>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</si>
  <si>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</si>
  <si>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</si>
  <si>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</si>
  <si>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</si>
  <si>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</si>
  <si>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</si>
  <si>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</si>
  <si>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</si>
  <si>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</si>
  <si>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</si>
  <si>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</si>
  <si>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</si>
  <si>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</si>
  <si>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</si>
  <si>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</si>
  <si>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</si>
  <si>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</si>
  <si>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</si>
  <si>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</si>
  <si>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</si>
  <si>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</si>
  <si>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</si>
  <si>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</si>
  <si>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</si>
  <si>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</si>
  <si>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</si>
  <si>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</si>
  <si>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</si>
  <si>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</si>
  <si>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</si>
  <si>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</si>
  <si>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</si>
  <si>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</si>
  <si>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</si>
  <si>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</si>
  <si>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</si>
  <si>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</si>
  <si>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</si>
  <si>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</si>
  <si>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</si>
  <si>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</si>
  <si>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</si>
  <si>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</si>
  <si>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</si>
  <si>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</si>
  <si>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</si>
  <si>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</si>
  <si>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</si>
  <si>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</si>
  <si>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</si>
  <si>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</si>
  <si>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</si>
  <si>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</si>
  <si>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</si>
  <si>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</si>
  <si>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</si>
  <si>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</si>
  <si>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</si>
  <si>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</si>
  <si>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</si>
  <si>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</si>
  <si>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</si>
  <si>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</si>
  <si>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</si>
  <si>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</si>
  <si>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</si>
  <si>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</si>
  <si>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</si>
  <si>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</si>
  <si>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</si>
  <si>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</si>
  <si>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</si>
  <si>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</si>
  <si>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</si>
  <si>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</si>
  <si>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</si>
  <si>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</si>
  <si>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</si>
  <si>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</si>
  <si>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</si>
  <si>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</si>
  <si>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</si>
  <si>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</si>
  <si>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</si>
  <si>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</si>
  <si>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</si>
  <si>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</si>
  <si>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</si>
  <si>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</si>
  <si>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</si>
  <si>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</si>
  <si>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</si>
  <si>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</si>
  <si>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</si>
  <si>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</si>
  <si>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</si>
  <si>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</si>
  <si>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</si>
  <si>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</si>
  <si>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</si>
  <si>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</si>
  <si>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</si>
  <si>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</si>
  <si>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</si>
  <si>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</si>
  <si>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</si>
  <si>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</si>
  <si>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</si>
  <si>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</si>
  <si>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</si>
  <si>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</si>
  <si>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</si>
  <si>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</si>
  <si>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</si>
  <si>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</si>
  <si>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</si>
  <si>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</si>
  <si>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</si>
  <si>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</si>
  <si>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</si>
  <si>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</si>
  <si>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</si>
  <si>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</si>
  <si>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</si>
  <si>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</si>
  <si>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</si>
  <si>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</si>
  <si>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</si>
  <si>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</si>
  <si>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</si>
  <si>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</si>
  <si>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</si>
  <si>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</si>
  <si>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</si>
  <si>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</si>
  <si>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</si>
  <si>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</si>
  <si>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</si>
  <si>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</si>
  <si>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</si>
  <si>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</si>
  <si>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</si>
  <si>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</si>
  <si>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</si>
  <si>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</si>
  <si>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</si>
  <si>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</si>
  <si>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</si>
  <si>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</si>
  <si>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</si>
  <si>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</si>
  <si>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</si>
  <si>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</si>
  <si>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</si>
  <si>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</si>
  <si>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</si>
  <si>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</si>
  <si>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</si>
  <si>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</si>
  <si>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</si>
  <si>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</si>
  <si>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</si>
  <si>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</si>
  <si>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</si>
  <si>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</si>
  <si>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</si>
  <si>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</si>
  <si>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</si>
  <si>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</si>
  <si>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</si>
  <si>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</si>
  <si>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</si>
  <si>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</si>
  <si>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</si>
  <si>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</si>
  <si>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</si>
  <si>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</si>
  <si>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</si>
  <si>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</si>
  <si>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</si>
  <si>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</si>
  <si>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</si>
  <si>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</si>
  <si>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</si>
  <si>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</si>
  <si>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</si>
  <si>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</si>
  <si>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</si>
  <si>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</si>
  <si>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</si>
  <si>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</si>
  <si>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</si>
  <si>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</si>
  <si>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</si>
  <si>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</si>
  <si>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</si>
  <si>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</si>
  <si>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</si>
  <si>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</si>
  <si>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</si>
  <si>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</si>
  <si>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</si>
  <si>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</si>
  <si>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</si>
  <si>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</si>
  <si>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</si>
  <si>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</si>
  <si>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</si>
  <si>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</si>
  <si>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</si>
  <si>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</si>
  <si>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</si>
  <si>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</si>
  <si>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</si>
  <si>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</si>
  <si>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</si>
  <si>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</si>
  <si>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</si>
  <si>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</si>
  <si>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</si>
  <si>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</si>
  <si>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</si>
  <si>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</si>
  <si>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</si>
  <si>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</si>
  <si>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</si>
  <si>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</si>
  <si>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</si>
  <si>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</si>
  <si>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</si>
  <si>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</si>
  <si>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</si>
  <si>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</si>
  <si>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</si>
  <si>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</si>
  <si>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</si>
  <si>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</si>
  <si>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</si>
  <si>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</si>
  <si>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</si>
  <si>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</si>
  <si>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</si>
  <si>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</si>
  <si>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</si>
  <si>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</si>
  <si>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</si>
  <si>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</si>
  <si>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</si>
  <si>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</si>
  <si>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</si>
  <si>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</si>
  <si>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</si>
  <si>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</si>
  <si>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</si>
  <si>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</si>
  <si>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</si>
  <si>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</si>
  <si>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</si>
  <si>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</si>
  <si>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</si>
  <si>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</si>
  <si>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</si>
  <si>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</si>
  <si>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</si>
  <si>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</si>
  <si>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</si>
  <si>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</si>
  <si>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</si>
  <si>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</si>
  <si>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</si>
  <si>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</si>
  <si>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</si>
  <si>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</si>
  <si>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</si>
  <si>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</si>
  <si>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</si>
  <si>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</si>
  <si>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</si>
  <si>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</si>
  <si>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</si>
  <si>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</si>
  <si>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</si>
  <si>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</si>
  <si>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</si>
  <si>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</si>
  <si>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</si>
  <si>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</si>
  <si>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</si>
  <si>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</si>
  <si>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</si>
  <si>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</si>
  <si>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</si>
  <si>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</si>
  <si>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</si>
  <si>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</si>
  <si>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</si>
  <si>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</si>
  <si>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</si>
  <si>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</si>
  <si>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</si>
  <si>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</si>
  <si>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</si>
  <si>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</si>
  <si>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</si>
  <si>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</si>
  <si>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</si>
  <si>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</si>
  <si>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</si>
  <si>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</si>
  <si>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</si>
  <si>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</si>
  <si>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</si>
  <si>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</si>
  <si>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</si>
  <si>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</si>
  <si>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</si>
  <si>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</si>
  <si>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</si>
  <si>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</si>
  <si>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</si>
  <si>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</si>
  <si>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</si>
  <si>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</si>
  <si>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</si>
  <si>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</si>
  <si>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</si>
  <si>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</si>
  <si>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</si>
  <si>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</si>
  <si>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</si>
  <si>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</si>
  <si>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</si>
  <si>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</si>
  <si>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</si>
  <si>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</si>
  <si>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</si>
  <si>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</si>
  <si>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</si>
  <si>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</si>
  <si>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</si>
  <si>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</si>
  <si>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</si>
  <si>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</si>
  <si>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</si>
  <si>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</si>
  <si>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</si>
  <si>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</si>
  <si>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</si>
  <si>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</si>
  <si>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</si>
  <si>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</si>
  <si>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</si>
  <si>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</si>
  <si>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</si>
  <si>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</si>
  <si>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</si>
  <si>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</si>
  <si>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</si>
  <si>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</si>
  <si>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</si>
  <si>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</si>
  <si>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</si>
  <si>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</si>
  <si>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</si>
  <si>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</si>
  <si>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</si>
  <si>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</si>
  <si>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</si>
  <si>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</si>
  <si>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</si>
  <si>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</si>
  <si>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</si>
  <si>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</si>
  <si>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</si>
  <si>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</si>
  <si>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</si>
  <si>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</si>
  <si>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</si>
  <si>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</si>
  <si>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</si>
  <si>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</si>
  <si>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</si>
  <si>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</si>
  <si>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</si>
  <si>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</si>
  <si>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</si>
  <si>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</si>
  <si>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</si>
  <si>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</si>
  <si>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</si>
  <si>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</si>
  <si>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</si>
  <si>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</si>
  <si>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</si>
  <si>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</si>
  <si>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</si>
  <si>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</si>
  <si>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</si>
  <si>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</si>
  <si>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</si>
  <si>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</si>
  <si>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</si>
  <si>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</si>
  <si>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</si>
  <si>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</si>
  <si>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</si>
  <si>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</si>
  <si>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</si>
  <si>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</si>
  <si>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</si>
  <si>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</si>
  <si>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</si>
  <si>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</si>
  <si>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</si>
  <si>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</si>
  <si>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</si>
  <si>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</si>
  <si>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</si>
  <si>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</si>
  <si>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</si>
  <si>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</si>
  <si>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</si>
  <si>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</si>
  <si>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</si>
  <si>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</si>
  <si>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</si>
  <si>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</si>
  <si>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</si>
  <si>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</si>
  <si>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</si>
  <si>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</si>
  <si>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</si>
  <si>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</si>
  <si>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</si>
  <si>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</si>
  <si>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</si>
  <si>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</si>
  <si>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</si>
  <si>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</si>
  <si>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</si>
  <si>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</si>
  <si>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</si>
  <si>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</si>
  <si>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</si>
  <si>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</si>
  <si>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</si>
  <si>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</si>
  <si>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</si>
  <si>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</si>
  <si>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</si>
  <si>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</si>
  <si>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</si>
  <si>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</si>
  <si>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</si>
  <si>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</si>
  <si>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</si>
  <si>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</si>
  <si>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</si>
  <si>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</si>
  <si>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</si>
  <si>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</si>
  <si>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</si>
  <si>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</si>
  <si>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</si>
  <si>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</si>
  <si>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</si>
  <si>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</si>
  <si>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</si>
  <si>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</si>
  <si>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</si>
  <si>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</si>
  <si>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</si>
  <si>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</si>
  <si>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</si>
  <si>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</si>
  <si>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</si>
  <si>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</si>
  <si>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</si>
  <si>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</si>
  <si>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</si>
  <si>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</si>
  <si>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</si>
  <si>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</si>
  <si>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</si>
  <si>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</si>
  <si>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</si>
  <si>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</si>
  <si>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</si>
  <si>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</si>
  <si>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</si>
  <si>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</si>
  <si>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</si>
  <si>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</si>
  <si>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</si>
  <si>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</si>
  <si>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</si>
  <si>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</si>
  <si>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</si>
  <si>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</si>
  <si>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</si>
  <si>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</si>
  <si>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</si>
  <si>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</si>
  <si>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</si>
  <si>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</si>
  <si>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</si>
  <si>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</si>
  <si>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</si>
  <si>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</si>
  <si>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</si>
  <si>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</si>
  <si>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</si>
  <si>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</si>
  <si>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</si>
  <si>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</si>
  <si>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</si>
  <si>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</si>
  <si>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</si>
  <si>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</si>
  <si>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</si>
  <si>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</si>
  <si>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</si>
  <si>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</si>
  <si>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</si>
  <si>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</si>
  <si>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</si>
  <si>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</si>
  <si>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</si>
  <si>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</si>
  <si>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</si>
  <si>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</si>
  <si>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</si>
  <si>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</si>
  <si>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</si>
  <si>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</si>
  <si>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</si>
  <si>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</si>
  <si>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</si>
  <si>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</si>
  <si>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</si>
  <si>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</si>
  <si>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</si>
  <si>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</si>
  <si>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</si>
  <si>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</si>
  <si>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</si>
  <si>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</si>
  <si>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</si>
  <si>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</si>
  <si>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</si>
  <si>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</si>
  <si>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</si>
  <si>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</si>
  <si>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</si>
  <si>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</si>
  <si>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</si>
  <si>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</si>
  <si>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</si>
  <si>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</si>
  <si>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</si>
  <si>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</si>
  <si>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</si>
  <si>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</si>
  <si>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</si>
  <si>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</si>
  <si>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</si>
  <si>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</si>
  <si>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</si>
  <si>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</si>
  <si>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</si>
  <si>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</si>
  <si>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</si>
  <si>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</si>
  <si>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</si>
  <si>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</si>
  <si>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</si>
  <si>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</si>
  <si>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</si>
  <si>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</si>
  <si>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</si>
  <si>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</si>
  <si>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</si>
  <si>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</si>
  <si>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</si>
  <si>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</si>
  <si>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</si>
  <si>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</si>
  <si>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</si>
  <si>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</si>
  <si>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</si>
  <si>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</si>
  <si>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</si>
  <si>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</si>
  <si>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</si>
  <si>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</si>
  <si>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</si>
  <si>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</si>
  <si>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</si>
  <si>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</si>
  <si>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</si>
  <si>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</si>
  <si>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</si>
  <si>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</si>
  <si>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</si>
  <si>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</si>
  <si>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</si>
  <si>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</si>
  <si>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</si>
  <si>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</si>
  <si>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</si>
  <si>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</si>
  <si>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</si>
  <si>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</si>
  <si>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</si>
  <si>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</si>
  <si>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</si>
  <si>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</si>
  <si>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</si>
  <si>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</si>
  <si>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</si>
  <si>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</si>
  <si>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</si>
  <si>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</si>
  <si>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</si>
  <si>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</si>
  <si>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</si>
  <si>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</si>
  <si>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</si>
  <si>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</si>
  <si>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</si>
  <si>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</si>
  <si>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</si>
  <si>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</si>
  <si>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</si>
  <si>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</si>
  <si>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</si>
  <si>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</si>
  <si>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</si>
  <si>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</si>
  <si>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</si>
  <si>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</si>
  <si>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</si>
  <si>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</si>
  <si>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</si>
  <si>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</si>
  <si>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</si>
  <si>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</si>
  <si>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</si>
  <si>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</si>
  <si>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</si>
  <si>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</si>
  <si>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</si>
  <si>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</si>
  <si>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</si>
  <si>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</si>
  <si>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</si>
  <si>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</si>
  <si>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</si>
  <si>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</si>
  <si>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</si>
  <si>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</si>
  <si>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</si>
  <si>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</si>
  <si>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</si>
  <si>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</si>
  <si>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</si>
  <si>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</si>
  <si>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</si>
  <si>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</si>
  <si>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</si>
  <si>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</si>
  <si>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</si>
  <si>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</si>
  <si>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</si>
  <si>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</si>
  <si>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</si>
  <si>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</si>
  <si>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</si>
  <si>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</si>
  <si>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</si>
  <si>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</si>
  <si>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</si>
  <si>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</si>
  <si>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</si>
  <si>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</si>
  <si>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</si>
  <si>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</si>
  <si>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</si>
  <si>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</si>
  <si>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</si>
  <si>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</si>
  <si>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</si>
  <si>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</si>
  <si>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</si>
  <si>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</si>
  <si>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</si>
  <si>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</si>
  <si>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</si>
  <si>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</si>
  <si>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</si>
  <si>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</si>
  <si>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</si>
  <si>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</si>
  <si>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</si>
  <si>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</si>
  <si>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</si>
  <si>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</si>
  <si>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</si>
  <si>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</si>
  <si>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</si>
  <si>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</si>
  <si>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</si>
  <si>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</si>
  <si>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</si>
  <si>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</si>
  <si>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</si>
  <si>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</si>
  <si>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</si>
  <si>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</si>
  <si>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</si>
  <si>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</si>
  <si>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</si>
  <si>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</si>
  <si>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</si>
  <si>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</si>
  <si>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</si>
  <si>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</si>
  <si>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</si>
  <si>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</si>
  <si>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</si>
  <si>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</si>
  <si>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</si>
  <si>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</si>
  <si>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</si>
  <si>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</si>
  <si>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</si>
  <si>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</si>
  <si>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</si>
  <si>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</si>
  <si>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</si>
  <si>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</si>
  <si>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</si>
  <si>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</si>
  <si>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</si>
  <si>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</si>
  <si>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</si>
  <si>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</si>
  <si>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</si>
  <si>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</si>
  <si>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</si>
  <si>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</si>
  <si>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</si>
  <si>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</si>
  <si>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</si>
  <si>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</si>
  <si>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</si>
  <si>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</si>
  <si>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</si>
  <si>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</si>
  <si>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</si>
  <si>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</si>
  <si>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</si>
  <si>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</si>
  <si>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</si>
  <si>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</si>
  <si>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</si>
  <si>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</si>
  <si>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</si>
  <si>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</si>
  <si>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</si>
  <si>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</si>
  <si>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</si>
  <si>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</si>
  <si>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</si>
  <si>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</si>
  <si>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</si>
  <si>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</si>
  <si>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</si>
  <si>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</si>
  <si>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</si>
  <si>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</si>
  <si>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</si>
  <si>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</si>
  <si>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</si>
  <si>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</si>
  <si>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</si>
  <si>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</si>
  <si>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</si>
  <si>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</si>
  <si>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</si>
  <si>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</si>
  <si>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</si>
  <si>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</si>
  <si>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</si>
  <si>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</si>
  <si>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</si>
  <si>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</si>
  <si>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</si>
  <si>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</si>
  <si>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</si>
  <si>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</si>
  <si>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</si>
  <si>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</si>
  <si>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</si>
  <si>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</si>
  <si>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</si>
  <si>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</si>
  <si>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</si>
  <si>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</si>
  <si>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</si>
  <si>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</si>
  <si>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</si>
  <si>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</si>
  <si>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</si>
  <si>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</si>
  <si>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</si>
  <si>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</si>
  <si>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</si>
  <si>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</si>
  <si>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</si>
  <si>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</si>
  <si>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</si>
  <si>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</si>
  <si>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</si>
  <si>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</si>
  <si>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</si>
  <si>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</si>
  <si>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</si>
  <si>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</si>
  <si>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</si>
  <si>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</si>
  <si>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</si>
  <si>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</si>
  <si>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</si>
  <si>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</si>
  <si>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</si>
  <si>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</si>
  <si>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</si>
  <si>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</si>
  <si>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</si>
  <si>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</si>
  <si>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</si>
  <si>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</si>
  <si>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</si>
  <si>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</si>
  <si>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</si>
  <si>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</si>
  <si>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</si>
  <si>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</si>
  <si>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</si>
  <si>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</si>
  <si>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</si>
  <si>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</si>
  <si>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</si>
  <si>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</si>
  <si>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</si>
  <si>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</si>
  <si>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</si>
  <si>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</si>
  <si>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</si>
  <si>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</si>
  <si>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</si>
  <si>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</si>
  <si>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</si>
  <si>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</si>
  <si>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</si>
  <si>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</si>
  <si>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</si>
  <si>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</si>
  <si>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</si>
  <si>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</si>
  <si>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</si>
  <si>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</si>
  <si>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</si>
  <si>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</si>
  <si>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</si>
  <si>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</si>
  <si>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</si>
  <si>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</si>
  <si>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</si>
  <si>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</si>
  <si>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</si>
  <si>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</si>
  <si>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</si>
  <si>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</si>
  <si>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</si>
  <si>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</si>
  <si>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</si>
  <si>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</si>
  <si>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</si>
  <si>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</si>
  <si>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</si>
  <si>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</si>
  <si>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</si>
  <si>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</si>
  <si>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</si>
  <si>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</si>
  <si>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</si>
  <si>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</si>
  <si>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</si>
  <si>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</si>
  <si>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</si>
  <si>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</si>
  <si>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</si>
  <si>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</si>
  <si>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</si>
  <si>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</si>
  <si>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</si>
  <si>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</si>
  <si>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</si>
  <si>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</si>
  <si>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</si>
  <si>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</si>
  <si>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</si>
  <si>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</si>
  <si>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</si>
  <si>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</si>
  <si>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</si>
  <si>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</si>
  <si>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</si>
  <si>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</si>
  <si>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</si>
  <si>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</si>
  <si>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</si>
  <si>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</si>
  <si>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</si>
  <si>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</si>
  <si>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</si>
  <si>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</si>
  <si>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</si>
  <si>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</si>
  <si>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</si>
  <si>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</si>
  <si>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</si>
  <si>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</si>
  <si>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</si>
  <si>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</si>
  <si>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</si>
  <si>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</si>
  <si>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</si>
  <si>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</si>
  <si>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</si>
  <si>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</si>
  <si>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</si>
  <si>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</si>
  <si>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</si>
  <si>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</si>
  <si>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</si>
  <si>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</si>
  <si>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</si>
  <si>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</si>
  <si>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</si>
  <si>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</si>
  <si>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</si>
  <si>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</si>
  <si>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</si>
  <si>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</si>
  <si>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</si>
  <si>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</si>
  <si>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</si>
  <si>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</si>
  <si>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</si>
  <si>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</si>
  <si>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</si>
  <si>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</si>
  <si>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</si>
  <si>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</si>
  <si>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</si>
  <si>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</si>
  <si>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</si>
  <si>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</si>
  <si>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</si>
  <si>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</si>
  <si>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</si>
  <si>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</si>
  <si>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</si>
  <si>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</si>
  <si>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</si>
  <si>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</si>
  <si>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</si>
  <si>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</si>
  <si>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</si>
  <si>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</si>
  <si>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</si>
  <si>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</si>
  <si>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</si>
  <si>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</si>
  <si>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</si>
  <si>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</si>
  <si>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</si>
  <si>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</si>
  <si>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</si>
  <si>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</si>
  <si>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</si>
  <si>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</si>
  <si>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</si>
  <si>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</si>
  <si>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</si>
  <si>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</si>
  <si>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</si>
  <si>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</si>
  <si>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</si>
  <si>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</si>
  <si>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</si>
  <si>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</si>
  <si>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</si>
  <si>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</si>
  <si>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</si>
  <si>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</si>
  <si>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</si>
  <si>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</si>
  <si>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</si>
  <si>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</si>
  <si>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</si>
  <si>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</si>
  <si>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</si>
  <si>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</si>
  <si>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</si>
  <si>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</si>
  <si>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</si>
  <si>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</si>
  <si>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</si>
  <si>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</si>
  <si>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</si>
  <si>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</si>
  <si>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</si>
  <si>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</si>
  <si>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</si>
  <si>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</si>
  <si>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</si>
  <si>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</si>
  <si>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</si>
  <si>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</si>
  <si>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</si>
  <si>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</si>
  <si>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</si>
  <si>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</si>
  <si>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</si>
  <si>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</si>
  <si>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</si>
  <si>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</si>
  <si>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</si>
  <si>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</si>
  <si>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</si>
  <si>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</si>
  <si>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</si>
  <si>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</si>
  <si>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</si>
  <si>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</si>
  <si>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</si>
  <si>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</si>
  <si>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</si>
  <si>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</si>
  <si>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</si>
  <si>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</si>
  <si>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</si>
  <si>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</si>
  <si>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</si>
  <si>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</si>
  <si>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</si>
  <si>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</si>
  <si>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</si>
  <si>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</si>
  <si>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</si>
  <si>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</si>
  <si>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</si>
  <si>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</si>
  <si>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</si>
  <si>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</si>
  <si>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</si>
  <si>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</si>
  <si>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</si>
  <si>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</si>
  <si>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</si>
  <si>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</si>
  <si>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</si>
  <si>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</si>
  <si>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</si>
  <si>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</si>
  <si>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</si>
  <si>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</si>
  <si>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</si>
  <si>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</si>
  <si>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</si>
  <si>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</si>
  <si>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</si>
  <si>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</si>
  <si>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</si>
  <si>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</si>
  <si>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</si>
  <si>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</si>
  <si>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</si>
  <si>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</si>
  <si>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</si>
  <si>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</si>
  <si>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</si>
  <si>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</si>
  <si>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</si>
  <si>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</si>
  <si>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</si>
  <si>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</si>
  <si>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</si>
  <si>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</si>
  <si>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</si>
  <si>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</si>
  <si>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</si>
  <si>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</si>
  <si>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</si>
  <si>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</si>
  <si>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</si>
  <si>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</si>
  <si>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</si>
  <si>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</si>
  <si>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</si>
  <si>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</si>
  <si>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</si>
  <si>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</si>
  <si>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</si>
  <si>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</si>
  <si>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</si>
  <si>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</si>
  <si>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</si>
  <si>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</si>
  <si>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</si>
  <si>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</si>
  <si>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</si>
  <si>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</si>
  <si>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</si>
  <si>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</si>
  <si>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</si>
  <si>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</si>
  <si>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</si>
  <si>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</si>
  <si>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</si>
  <si>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</si>
  <si>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</si>
  <si>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</si>
  <si>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</si>
  <si>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</si>
  <si>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</si>
  <si>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</si>
  <si>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</si>
  <si>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</si>
  <si>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</si>
  <si>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</si>
  <si>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</si>
  <si>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</si>
  <si>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</si>
  <si>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</si>
  <si>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</si>
  <si>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</si>
  <si>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</si>
  <si>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</si>
  <si>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</si>
  <si>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</si>
  <si>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</si>
  <si>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</si>
  <si>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</si>
  <si>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</si>
  <si>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</si>
  <si>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</si>
  <si>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</si>
  <si>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</si>
  <si>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</si>
  <si>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</si>
  <si>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</si>
  <si>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</si>
  <si>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</si>
  <si>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</si>
  <si>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</si>
  <si>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</si>
  <si>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</si>
  <si>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</si>
  <si>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</si>
  <si>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</si>
  <si>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</si>
  <si>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</si>
  <si>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</si>
  <si>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</si>
  <si>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</si>
  <si>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</si>
  <si>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</si>
  <si>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</si>
  <si>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</si>
  <si>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</si>
  <si>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</si>
  <si>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</si>
  <si>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</si>
  <si>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</si>
  <si>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</si>
  <si>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</si>
  <si>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</si>
  <si>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</si>
  <si>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</si>
  <si>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</si>
  <si>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</si>
  <si>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</si>
  <si>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</si>
  <si>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</si>
  <si>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</si>
  <si>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</si>
  <si>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</si>
  <si>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</si>
  <si>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</si>
  <si>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</si>
  <si>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</si>
  <si>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</si>
  <si>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</si>
  <si>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</si>
  <si>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</si>
  <si>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</si>
  <si>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</si>
  <si>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</si>
  <si>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</si>
  <si>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</si>
  <si>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</si>
  <si>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</si>
  <si>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</si>
  <si>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</si>
  <si>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</si>
  <si>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</si>
  <si>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</si>
  <si>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</si>
  <si>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</si>
  <si>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</si>
  <si>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</si>
  <si>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</si>
  <si>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</si>
  <si>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</si>
  <si>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</si>
  <si>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</si>
  <si>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</si>
  <si>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</si>
  <si>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</si>
  <si>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</si>
  <si>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</si>
  <si>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</si>
  <si>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</si>
  <si>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</si>
  <si>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</si>
  <si>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</si>
  <si>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</si>
  <si>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</si>
  <si>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</si>
  <si>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</si>
  <si>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</si>
  <si>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</si>
  <si>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</si>
  <si>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</si>
  <si>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</si>
  <si>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</si>
  <si>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</si>
  <si>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</si>
  <si>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</si>
  <si>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</si>
  <si>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</si>
  <si>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</si>
  <si>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</si>
  <si>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</si>
  <si>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</si>
  <si>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</si>
  <si>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</si>
  <si>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</si>
  <si>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</si>
  <si>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</si>
  <si>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</si>
  <si>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</si>
  <si>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</si>
  <si>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</si>
  <si>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</si>
  <si>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</si>
  <si>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</si>
  <si>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</si>
  <si>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</si>
  <si>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</si>
  <si>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</si>
  <si>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</si>
  <si>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</si>
  <si>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</si>
  <si>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</si>
  <si>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</si>
  <si>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</si>
  <si>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</si>
  <si>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</si>
  <si>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</si>
  <si>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</si>
  <si>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</si>
  <si>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</si>
  <si>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</si>
  <si>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</si>
  <si>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</si>
  <si>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</si>
  <si>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</si>
  <si>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</si>
  <si>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</si>
  <si>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</si>
  <si>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</si>
  <si>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</si>
  <si>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</si>
  <si>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</si>
  <si>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</si>
  <si>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</si>
  <si>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</si>
  <si>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</si>
  <si>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</si>
  <si>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</si>
  <si>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</si>
  <si>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</si>
  <si>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</si>
  <si>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</si>
  <si>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</si>
  <si>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</si>
  <si>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</si>
  <si>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</si>
  <si>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</si>
  <si>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</si>
  <si>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</si>
  <si>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</si>
  <si>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</si>
  <si>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</si>
  <si>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</si>
  <si>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</si>
  <si>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</si>
  <si>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</si>
  <si>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</si>
  <si>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</si>
  <si>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</si>
  <si>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</si>
  <si>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</si>
  <si>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</si>
  <si>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</si>
  <si>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</si>
  <si>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</si>
  <si>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</si>
  <si>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</si>
  <si>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</si>
  <si>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</si>
  <si>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</si>
  <si>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</si>
  <si>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</si>
  <si>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</si>
  <si>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</si>
  <si>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</si>
  <si>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</si>
  <si>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</si>
  <si>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</si>
  <si>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</si>
  <si>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</si>
  <si>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</si>
  <si>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</si>
  <si>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</si>
  <si>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</si>
  <si>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</si>
  <si>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</si>
  <si>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</si>
  <si>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</si>
  <si>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</si>
  <si>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</si>
  <si>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</si>
  <si>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</si>
  <si>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</si>
  <si>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</si>
  <si>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</si>
  <si>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</si>
  <si>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</si>
  <si>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</si>
  <si>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</si>
  <si>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</si>
  <si>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</si>
  <si>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</si>
  <si>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</si>
  <si>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</si>
  <si>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</si>
  <si>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</si>
  <si>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</si>
  <si>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</si>
  <si>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</si>
  <si>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</si>
  <si>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</si>
  <si>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</si>
  <si>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</si>
  <si>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</si>
  <si>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</si>
  <si>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</si>
  <si>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</si>
  <si>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</si>
  <si>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</si>
  <si>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</si>
  <si>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</si>
  <si>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</si>
  <si>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</si>
  <si>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</si>
  <si>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</si>
  <si>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</si>
  <si>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</si>
  <si>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</si>
  <si>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</si>
  <si>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</si>
  <si>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</si>
  <si>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</si>
  <si>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</si>
  <si>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</si>
  <si>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</si>
  <si>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</si>
  <si>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</si>
  <si>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</si>
  <si>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</si>
  <si>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</si>
  <si>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</si>
  <si>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</si>
  <si>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</si>
  <si>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</si>
  <si>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</si>
  <si>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</si>
  <si>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</si>
  <si>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</si>
  <si>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</si>
  <si>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</si>
  <si>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</si>
  <si>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</si>
  <si>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</si>
  <si>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</si>
  <si>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</si>
  <si>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</si>
  <si>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</si>
  <si>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</si>
  <si>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</si>
  <si>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</si>
  <si>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</si>
  <si>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</si>
  <si>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</si>
  <si>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</si>
  <si>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</si>
  <si>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</si>
  <si>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</si>
  <si>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</si>
  <si>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</si>
  <si>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</si>
  <si>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</si>
  <si>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</si>
  <si>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</si>
  <si>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</si>
  <si>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</si>
  <si>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</si>
  <si>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</si>
  <si>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</si>
  <si>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</si>
  <si>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</si>
  <si>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</si>
  <si>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</si>
  <si>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</si>
  <si>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</si>
  <si>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</si>
  <si>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</si>
  <si>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</si>
  <si>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</si>
  <si>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</si>
  <si>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</si>
  <si>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</si>
  <si>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</si>
  <si>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</si>
  <si>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</si>
  <si>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</si>
  <si>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</si>
  <si>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</si>
  <si>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</si>
  <si>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</si>
  <si>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</si>
  <si>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</si>
  <si>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</si>
  <si>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</si>
  <si>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</si>
  <si>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</si>
  <si>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</si>
  <si>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</si>
  <si>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</si>
  <si>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</si>
  <si>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</si>
  <si>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</si>
  <si>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</si>
  <si>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</si>
  <si>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</si>
  <si>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</si>
  <si>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</si>
  <si>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</si>
  <si>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</si>
  <si>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</si>
  <si>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</si>
  <si>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</si>
  <si>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</si>
  <si>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</si>
  <si>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</si>
  <si>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</si>
  <si>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</si>
  <si>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</si>
  <si>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</si>
  <si>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</si>
  <si>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</si>
  <si>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</si>
  <si>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</si>
  <si>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</si>
  <si>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</si>
  <si>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</si>
  <si>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</si>
  <si>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</si>
  <si>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</si>
  <si>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</si>
  <si>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</si>
  <si>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</si>
  <si>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</si>
  <si>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</si>
  <si>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</si>
  <si>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</si>
  <si>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</si>
  <si>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</si>
  <si>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</si>
  <si>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</si>
  <si>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</si>
  <si>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</si>
  <si>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</si>
  <si>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</si>
  <si>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</si>
  <si>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</si>
  <si>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</si>
  <si>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</si>
  <si>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</si>
  <si>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</si>
  <si>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</si>
  <si>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</si>
  <si>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</si>
  <si>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</si>
  <si>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</si>
  <si>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</si>
  <si>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</si>
  <si>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</si>
  <si>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</si>
  <si>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</si>
  <si>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</si>
  <si>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</si>
  <si>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</si>
  <si>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</si>
  <si>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</si>
  <si>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</si>
  <si>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</si>
  <si>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</si>
  <si>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</si>
  <si>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</si>
  <si>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</si>
  <si>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</si>
  <si>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</si>
  <si>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</si>
  <si>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</si>
  <si>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</si>
  <si>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</si>
  <si>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</si>
  <si>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</si>
  <si>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</si>
  <si>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</si>
  <si>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</si>
  <si>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</si>
  <si>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</si>
  <si>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</si>
  <si>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</si>
  <si>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</si>
  <si>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</si>
  <si>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</si>
  <si>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</si>
  <si>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</si>
  <si>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</si>
  <si>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</si>
  <si>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</si>
  <si>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</si>
  <si>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</si>
  <si>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</si>
  <si>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</si>
  <si>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</si>
  <si>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</si>
  <si>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</si>
  <si>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</si>
  <si>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</si>
  <si>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</si>
  <si>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</si>
  <si>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</si>
  <si>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</si>
  <si>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</si>
  <si>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</si>
  <si>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</si>
  <si>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</si>
  <si>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</si>
  <si>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</si>
  <si>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</si>
  <si>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</si>
  <si>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</si>
  <si>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</si>
  <si>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</si>
  <si>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</si>
  <si>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</si>
  <si>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</si>
  <si>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</si>
  <si>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</si>
  <si>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</si>
  <si>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</si>
  <si>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</si>
  <si>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</si>
  <si>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</si>
  <si>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</si>
  <si>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</si>
  <si>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</si>
  <si>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</si>
  <si>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</si>
  <si>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</si>
  <si>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</si>
  <si>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</si>
  <si>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</si>
  <si>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</si>
  <si>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</si>
  <si>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</si>
  <si>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</si>
  <si>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</si>
  <si>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</si>
  <si>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</si>
  <si>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</si>
  <si>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</si>
  <si>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</si>
  <si>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</si>
  <si>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</si>
  <si>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</si>
  <si>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</si>
  <si>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</si>
  <si>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</si>
  <si>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</si>
  <si>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</si>
  <si>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</si>
  <si>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</si>
  <si>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</si>
  <si>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</si>
  <si>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</si>
  <si>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</si>
  <si>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</si>
  <si>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</si>
  <si>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</si>
  <si>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</si>
  <si>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</si>
  <si>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</si>
  <si>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</si>
  <si>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</si>
  <si>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</si>
  <si>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</si>
  <si>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</si>
  <si>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</si>
  <si>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</si>
  <si>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</si>
  <si>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</si>
  <si>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</si>
  <si>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</si>
  <si>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</si>
  <si>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</si>
  <si>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</si>
  <si>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</si>
  <si>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</si>
  <si>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</si>
  <si>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</si>
  <si>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</si>
  <si>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</si>
  <si>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</si>
  <si>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</si>
  <si>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</si>
  <si>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</si>
  <si>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</si>
  <si>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</si>
  <si>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</si>
  <si>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</si>
  <si>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</si>
  <si>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</si>
  <si>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</si>
  <si>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</si>
  <si>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</si>
  <si>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</si>
  <si>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</si>
  <si>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</si>
  <si>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</si>
  <si>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</si>
  <si>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</si>
  <si>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</si>
  <si>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</si>
  <si>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</si>
  <si>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</si>
  <si>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</si>
  <si>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</si>
  <si>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</si>
  <si>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</si>
  <si>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</si>
  <si>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</si>
  <si>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</si>
  <si>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</si>
  <si>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</si>
  <si>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</si>
  <si>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</si>
  <si>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</si>
  <si>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</si>
  <si>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</si>
  <si>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</si>
  <si>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</si>
  <si>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</si>
  <si>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</si>
  <si>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</si>
  <si>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</si>
  <si>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</si>
  <si>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</si>
  <si>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</si>
  <si>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</si>
  <si>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</si>
  <si>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</si>
  <si>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</si>
  <si>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</si>
  <si>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</si>
  <si>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</si>
  <si>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</si>
  <si>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</si>
  <si>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</si>
  <si>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</si>
  <si>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</si>
  <si>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</si>
  <si>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</si>
  <si>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</si>
  <si>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</si>
  <si>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</si>
  <si>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</si>
  <si>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</si>
  <si>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</si>
  <si>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</si>
  <si>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</si>
  <si>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</si>
  <si>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</si>
  <si>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</si>
  <si>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</si>
  <si>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</si>
  <si>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</si>
  <si>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</si>
  <si>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</si>
  <si>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</si>
  <si>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</si>
  <si>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</si>
  <si>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</si>
  <si>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</si>
  <si>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</si>
  <si>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</si>
  <si>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</si>
  <si>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</si>
  <si>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</si>
  <si>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</si>
  <si>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</si>
  <si>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</si>
  <si>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</si>
  <si>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</si>
  <si>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</si>
  <si>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</si>
  <si>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</si>
  <si>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</si>
  <si>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</si>
  <si>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</si>
  <si>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</si>
  <si>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</si>
  <si>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</si>
  <si>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</si>
  <si>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</si>
  <si>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</si>
  <si>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</si>
  <si>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</si>
  <si>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</si>
  <si>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</si>
  <si>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</si>
  <si>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</si>
  <si>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</si>
  <si>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</si>
  <si>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</si>
  <si>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</si>
  <si>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</si>
  <si>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</si>
  <si>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</si>
  <si>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</si>
  <si>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</si>
  <si>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</si>
  <si>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</si>
  <si>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</si>
  <si>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</si>
  <si>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</si>
  <si>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</si>
  <si>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</si>
  <si>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</si>
  <si>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</si>
  <si>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</si>
  <si>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</si>
  <si>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</si>
  <si>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</si>
  <si>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</si>
  <si>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</si>
  <si>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</si>
  <si>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</si>
  <si>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</si>
  <si>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</si>
  <si>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</si>
  <si>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</si>
  <si>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</si>
  <si>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</si>
  <si>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</si>
  <si>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</si>
  <si>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</si>
  <si>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</si>
  <si>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</si>
  <si>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</si>
  <si>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</si>
  <si>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</si>
  <si>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</si>
  <si>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</si>
  <si>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</si>
  <si>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</si>
  <si>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</si>
  <si>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</si>
  <si>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</si>
  <si>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</si>
  <si>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</si>
  <si>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</si>
  <si>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</si>
  <si>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</si>
  <si>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</si>
  <si>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</si>
  <si>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</si>
  <si>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</si>
  <si>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</si>
  <si>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</si>
  <si>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</si>
  <si>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</si>
  <si>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</si>
  <si>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</si>
  <si>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</si>
  <si>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</si>
  <si>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</si>
  <si>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</si>
  <si>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</si>
  <si>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</si>
  <si>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</si>
  <si>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</si>
  <si>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</si>
  <si>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</si>
  <si>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</si>
  <si>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</si>
  <si>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</si>
  <si>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</si>
  <si>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</si>
  <si>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</si>
  <si>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</si>
  <si>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</si>
  <si>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</si>
  <si>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</si>
  <si>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</si>
  <si>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</si>
  <si>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</si>
  <si>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</si>
  <si>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</si>
  <si>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</si>
  <si>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</si>
  <si>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</si>
  <si>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</si>
  <si>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</si>
  <si>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</si>
  <si>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</si>
  <si>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</si>
  <si>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</si>
  <si>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</si>
  <si>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</si>
  <si>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</si>
  <si>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</si>
  <si>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</si>
  <si>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</si>
  <si>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</si>
  <si>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</si>
  <si>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</si>
  <si>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</si>
  <si>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</si>
  <si>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</si>
  <si>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</si>
  <si>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</si>
  <si>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</si>
  <si>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</si>
  <si>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</si>
  <si>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</si>
  <si>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</si>
  <si>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</si>
  <si>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</si>
  <si>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</si>
  <si>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</si>
  <si>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</si>
  <si>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</si>
  <si>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</si>
  <si>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</si>
  <si>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</si>
  <si>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</si>
  <si>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</si>
  <si>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</si>
  <si>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</si>
  <si>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</si>
  <si>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</si>
  <si>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</si>
  <si>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</si>
  <si>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</si>
  <si>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</si>
  <si>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</si>
  <si>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</si>
  <si>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</si>
  <si>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</si>
  <si>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</si>
  <si>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</si>
  <si>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</si>
  <si>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</si>
  <si>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</si>
  <si>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</si>
  <si>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</si>
  <si>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</si>
  <si>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</si>
  <si>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</si>
  <si>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</si>
  <si>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</si>
  <si>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</si>
  <si>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</si>
  <si>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</si>
  <si>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</si>
  <si>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</si>
  <si>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</si>
  <si>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</si>
  <si>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</si>
  <si>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</si>
  <si>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</si>
  <si>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</si>
  <si>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</si>
  <si>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</si>
  <si>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</si>
  <si>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</si>
  <si>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</si>
  <si>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</si>
  <si>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</si>
  <si>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</si>
  <si>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</si>
  <si>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</si>
  <si>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</si>
  <si>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</si>
  <si>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</si>
  <si>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</si>
  <si>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</si>
  <si>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</si>
  <si>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</si>
  <si>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</si>
  <si>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</si>
  <si>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</si>
  <si>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</si>
  <si>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</si>
  <si>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</si>
  <si>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</si>
  <si>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</si>
  <si>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</si>
  <si>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</si>
  <si>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</si>
  <si>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</si>
  <si>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</si>
  <si>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</si>
  <si>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</si>
  <si>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</si>
  <si>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</si>
  <si>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</si>
  <si>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</si>
  <si>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</si>
  <si>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</si>
  <si>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</si>
  <si>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</si>
  <si>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</si>
  <si>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</si>
  <si>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</si>
  <si>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</si>
  <si>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</si>
  <si>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</si>
  <si>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</si>
  <si>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</si>
  <si>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</si>
  <si>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</si>
  <si>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</si>
  <si>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</si>
  <si>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</si>
  <si>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</si>
  <si>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</si>
  <si>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</si>
  <si>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</si>
  <si>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</si>
  <si>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</si>
  <si>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</si>
  <si>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</si>
  <si>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</si>
  <si>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</si>
  <si>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</si>
  <si>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</si>
  <si>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</si>
  <si>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</si>
  <si>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</si>
  <si>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</si>
  <si>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</si>
  <si>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</si>
  <si>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</si>
  <si>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</si>
  <si>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</si>
  <si>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</si>
  <si>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</si>
  <si>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</si>
  <si>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</si>
  <si>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</si>
  <si>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</si>
  <si>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</si>
  <si>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</si>
  <si>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</si>
  <si>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</si>
  <si>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</si>
  <si>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</si>
  <si>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</si>
  <si>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</si>
  <si>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</si>
  <si>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</si>
  <si>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</si>
  <si>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</si>
  <si>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</si>
  <si>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</si>
  <si>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</si>
  <si>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</si>
  <si>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</si>
  <si>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</si>
  <si>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</si>
  <si>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</si>
  <si>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</si>
  <si>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</si>
  <si>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</si>
  <si>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</si>
  <si>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</si>
  <si>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</si>
  <si>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</si>
  <si>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</si>
  <si>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</si>
  <si>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</si>
  <si>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</si>
  <si>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</si>
  <si>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</si>
  <si>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</si>
  <si>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</si>
  <si>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</si>
  <si>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</si>
  <si>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</si>
  <si>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</si>
  <si>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</si>
  <si>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</si>
  <si>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</si>
  <si>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</si>
  <si>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</si>
  <si>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</si>
  <si>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</si>
  <si>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</si>
  <si>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</si>
  <si>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</si>
  <si>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</si>
  <si>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</si>
  <si>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</si>
  <si>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</si>
  <si>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</si>
  <si>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</si>
  <si>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</si>
  <si>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</si>
  <si>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</si>
  <si>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</si>
  <si>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</si>
  <si>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</si>
  <si>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</si>
  <si>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</si>
  <si>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</si>
  <si>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</si>
  <si>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</si>
  <si>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</si>
  <si>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</si>
  <si>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</si>
  <si>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</si>
  <si>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</si>
  <si>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</si>
  <si>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</si>
  <si>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</si>
  <si>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</si>
  <si>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</si>
  <si>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</si>
  <si>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</si>
  <si>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</si>
  <si>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</si>
  <si>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</si>
  <si>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</si>
  <si>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</si>
  <si>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</si>
  <si>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</si>
  <si>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</si>
  <si>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</si>
  <si>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</si>
  <si>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</si>
  <si>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</si>
  <si>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</si>
  <si>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</si>
  <si>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</si>
  <si>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</si>
  <si>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</si>
  <si>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</si>
  <si>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</si>
  <si>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</si>
  <si>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</si>
  <si>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</si>
  <si>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</si>
  <si>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</si>
  <si>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</si>
  <si>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</si>
  <si>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</si>
  <si>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</si>
  <si>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</si>
  <si>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</si>
  <si>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</si>
  <si>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</si>
  <si>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</si>
  <si>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</si>
  <si>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</si>
  <si>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</si>
  <si>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</si>
  <si>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</si>
  <si>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</si>
  <si>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</si>
  <si>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</si>
  <si>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</si>
  <si>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</si>
  <si>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</si>
  <si>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</si>
  <si>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</si>
  <si>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</si>
  <si>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</si>
  <si>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</si>
  <si>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</si>
  <si>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</si>
  <si>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</si>
  <si>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</si>
  <si>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</si>
  <si>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</si>
  <si>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</si>
  <si>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</si>
  <si>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</si>
  <si>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</si>
  <si>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</si>
  <si>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</si>
  <si>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</si>
  <si>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</si>
  <si>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</si>
  <si>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</si>
  <si>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</si>
  <si>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</si>
  <si>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</si>
  <si>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</si>
  <si>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</si>
  <si>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</si>
  <si>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</si>
  <si>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</si>
  <si>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</si>
  <si>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</si>
  <si>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</si>
  <si>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</si>
  <si>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</si>
  <si>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</si>
  <si>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</si>
  <si>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</si>
  <si>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</si>
  <si>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</si>
  <si>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</si>
  <si>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</si>
  <si>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</si>
  <si>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</si>
  <si>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</si>
  <si>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</si>
  <si>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</si>
  <si>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</si>
  <si>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</si>
  <si>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</si>
  <si>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</si>
  <si>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</si>
  <si>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</si>
  <si>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</si>
  <si>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</si>
  <si>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</si>
  <si>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</si>
  <si>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</si>
  <si>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</si>
  <si>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</si>
  <si>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</si>
  <si>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</si>
  <si>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</si>
  <si>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</si>
  <si>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</si>
  <si>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</si>
  <si>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</si>
  <si>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</si>
  <si>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</si>
  <si>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</si>
  <si>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</si>
  <si>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</si>
  <si>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</si>
  <si>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</si>
  <si>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</si>
  <si>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</si>
  <si>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</si>
  <si>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</si>
  <si>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</si>
  <si>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</si>
  <si>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</si>
  <si>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</si>
  <si>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</si>
  <si>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</si>
  <si>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</si>
  <si>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</si>
  <si>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</si>
  <si>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</si>
  <si>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</si>
  <si>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</si>
  <si>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</si>
  <si>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</si>
  <si>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</si>
  <si>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</si>
  <si>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</si>
  <si>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</si>
  <si>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</si>
  <si>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</si>
  <si>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</si>
  <si>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</si>
  <si>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</si>
  <si>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</si>
  <si>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</si>
  <si>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</si>
  <si>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</si>
  <si>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</si>
  <si>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</si>
  <si>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</si>
  <si>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</si>
  <si>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</si>
  <si>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</si>
  <si>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</si>
  <si>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</si>
  <si>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</si>
  <si>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</si>
  <si>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</si>
  <si>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</si>
  <si>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</si>
  <si>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</si>
  <si>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</si>
  <si>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</si>
  <si>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</si>
  <si>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</si>
  <si>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</si>
  <si>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</si>
  <si>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</si>
  <si>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</si>
  <si>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</si>
  <si>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</si>
  <si>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</si>
  <si>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</si>
  <si>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</si>
  <si>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</si>
  <si>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</si>
  <si>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</si>
  <si>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</si>
  <si>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</si>
  <si>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</si>
  <si>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</si>
  <si>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</si>
  <si>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</si>
  <si>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</si>
  <si>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</si>
  <si>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</si>
  <si>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</si>
  <si>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</si>
  <si>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</si>
  <si>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</si>
  <si>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</si>
  <si>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</si>
  <si>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</si>
  <si>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</si>
  <si>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</si>
  <si>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</si>
  <si>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</si>
  <si>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</si>
  <si>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</si>
  <si>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</si>
  <si>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</si>
  <si>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</si>
  <si>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</si>
  <si>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</si>
  <si>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</si>
  <si>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</si>
  <si>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</si>
  <si>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</si>
  <si>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</si>
  <si>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</si>
  <si>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</si>
  <si>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</si>
  <si>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</si>
  <si>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</si>
  <si>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</si>
  <si>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</si>
  <si>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</si>
  <si>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</si>
  <si>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</si>
  <si>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</si>
  <si>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</si>
  <si>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</si>
  <si>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</si>
  <si>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</si>
  <si>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</si>
  <si>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</si>
  <si>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</si>
  <si>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</si>
  <si>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</si>
  <si>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</si>
  <si>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</si>
  <si>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</si>
  <si>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</si>
  <si>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</si>
  <si>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</si>
  <si>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</si>
  <si>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</si>
  <si>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</si>
  <si>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</si>
  <si>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</si>
  <si>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</si>
  <si>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</si>
  <si>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</si>
  <si>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</si>
  <si>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</si>
  <si>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</si>
  <si>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</si>
  <si>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</si>
  <si>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</si>
  <si>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</si>
  <si>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</si>
  <si>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</si>
  <si>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</si>
  <si>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</si>
  <si>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</si>
  <si>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</si>
  <si>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</si>
  <si>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</si>
  <si>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</si>
  <si>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</si>
  <si>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</si>
  <si>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</si>
  <si>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</si>
  <si>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</si>
  <si>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</si>
  <si>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</si>
  <si>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</si>
  <si>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</si>
  <si>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</si>
  <si>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</si>
  <si>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</si>
  <si>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</si>
  <si>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</si>
  <si>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</si>
  <si>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</si>
  <si>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</si>
  <si>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</si>
  <si>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</si>
  <si>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</si>
  <si>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</si>
  <si>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</si>
  <si>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</si>
  <si>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</si>
  <si>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</si>
  <si>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</si>
  <si>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</si>
  <si>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</si>
  <si>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</si>
  <si>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</si>
  <si>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</si>
  <si>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</si>
  <si>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</si>
  <si>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</si>
  <si>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</si>
  <si>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</si>
  <si>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</si>
  <si>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</si>
  <si>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</si>
  <si>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</si>
  <si>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</si>
  <si>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</si>
  <si>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</si>
  <si>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</si>
  <si>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</si>
  <si>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</si>
  <si>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</si>
  <si>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</si>
  <si>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</si>
  <si>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</si>
  <si>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</si>
  <si>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</si>
  <si>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</si>
  <si>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</si>
  <si>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</si>
  <si>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</si>
  <si>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</si>
  <si>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</si>
  <si>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</si>
  <si>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</si>
  <si>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</si>
  <si>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</si>
  <si>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</si>
  <si>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</si>
  <si>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</si>
  <si>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</si>
  <si>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</si>
  <si>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</si>
  <si>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</si>
  <si>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</si>
  <si>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</si>
  <si>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</si>
  <si>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</si>
  <si>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</si>
  <si>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</si>
  <si>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</si>
  <si>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</si>
  <si>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</si>
  <si>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</si>
  <si>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</si>
  <si>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</si>
  <si>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</si>
  <si>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</si>
  <si>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</si>
  <si>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</si>
  <si>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</si>
  <si>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</si>
  <si>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</si>
  <si>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</si>
  <si>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</si>
  <si>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</si>
  <si>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</si>
  <si>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</si>
  <si>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</si>
  <si>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</si>
  <si>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</si>
  <si>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</si>
  <si>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</si>
  <si>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</si>
  <si>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</si>
  <si>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</si>
  <si>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</si>
  <si>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</si>
  <si>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</si>
  <si>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</si>
  <si>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</si>
  <si>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</si>
  <si>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</si>
  <si>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</si>
  <si>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</si>
  <si>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</si>
  <si>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</si>
  <si>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</si>
  <si>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</si>
  <si>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</si>
  <si>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</si>
  <si>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</si>
  <si>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</si>
  <si>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</si>
  <si>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</si>
  <si>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</si>
  <si>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</si>
  <si>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</si>
  <si>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</si>
  <si>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</si>
  <si>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</si>
  <si>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</si>
  <si>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</si>
  <si>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</si>
  <si>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</si>
  <si>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</si>
  <si>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</si>
  <si>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</si>
  <si>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</si>
  <si>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</si>
  <si>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</si>
  <si>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</si>
  <si>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</si>
  <si>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</si>
  <si>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</si>
  <si>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</si>
  <si>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</si>
  <si>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</si>
  <si>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</si>
  <si>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</si>
  <si>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</si>
  <si>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</si>
  <si>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</si>
  <si>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</si>
  <si>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</si>
  <si>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</si>
  <si>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</si>
  <si>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</si>
  <si>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</si>
  <si>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</si>
  <si>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</si>
  <si>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</si>
  <si>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</si>
  <si>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</si>
  <si>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</si>
  <si>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</si>
  <si>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</si>
  <si>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</si>
  <si>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</si>
  <si>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</si>
  <si>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</si>
  <si>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</si>
  <si>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</si>
  <si>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</si>
  <si>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</si>
  <si>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</si>
  <si>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</si>
  <si>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</si>
  <si>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</si>
  <si>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</si>
  <si>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</si>
  <si>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</si>
  <si>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</si>
  <si>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</si>
  <si>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</si>
  <si>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</si>
  <si>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</si>
  <si>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</si>
  <si>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</si>
  <si>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</si>
  <si>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</si>
  <si>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</si>
  <si>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</si>
  <si>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</si>
  <si>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</si>
  <si>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</si>
  <si>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</si>
  <si>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</si>
  <si>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</si>
  <si>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</si>
  <si>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</si>
  <si>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</si>
  <si>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</si>
  <si>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</si>
  <si>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</si>
  <si>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</si>
  <si>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</si>
  <si>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</si>
  <si>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</si>
  <si>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</si>
  <si>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</si>
  <si>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</si>
  <si>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</si>
  <si>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</si>
  <si>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</si>
  <si>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</si>
  <si>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</si>
  <si>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</si>
  <si>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</si>
  <si>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</si>
  <si>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</si>
  <si>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</si>
  <si>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</si>
  <si>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</si>
  <si>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</si>
  <si>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</si>
  <si>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</si>
  <si>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</si>
  <si>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</si>
  <si>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</si>
  <si>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</si>
  <si>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</si>
  <si>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</si>
  <si>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</si>
  <si>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</si>
  <si>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</si>
  <si>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</si>
  <si>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</si>
  <si>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</si>
  <si>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</si>
  <si>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</si>
  <si>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</si>
  <si>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</si>
  <si>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</si>
  <si>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</si>
  <si>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</si>
  <si>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</si>
  <si>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</si>
  <si>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</si>
  <si>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</si>
  <si>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</si>
  <si>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</si>
  <si>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</si>
  <si>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</si>
  <si>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</si>
  <si>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</si>
  <si>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</si>
  <si>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</si>
  <si>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</si>
  <si>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</si>
  <si>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</si>
  <si>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</si>
  <si>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</si>
  <si>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</si>
  <si>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</si>
  <si>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</si>
  <si>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</si>
  <si>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</si>
  <si>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</si>
  <si>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</si>
  <si>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</si>
  <si>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</si>
  <si>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</si>
  <si>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</si>
  <si>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</si>
  <si>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</si>
  <si>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</si>
  <si>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</si>
  <si>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</si>
  <si>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</si>
  <si>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</si>
  <si>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</si>
  <si>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</si>
  <si>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</si>
  <si>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</si>
  <si>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</si>
  <si>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</si>
  <si>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</si>
  <si>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</si>
  <si>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</si>
  <si>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</si>
  <si>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</si>
  <si>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</si>
  <si>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</si>
  <si>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</si>
  <si>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</si>
  <si>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</si>
  <si>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</si>
  <si>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</si>
  <si>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</si>
  <si>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</si>
  <si>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</si>
  <si>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</si>
  <si>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</si>
  <si>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</si>
  <si>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</si>
  <si>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</si>
  <si>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</si>
  <si>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</si>
  <si>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</si>
  <si>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</si>
  <si>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</si>
  <si>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</si>
  <si>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</si>
  <si>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</si>
  <si>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</si>
  <si>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</si>
  <si>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</si>
  <si>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</si>
  <si>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</si>
  <si>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</si>
  <si>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</si>
  <si>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</si>
  <si>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</si>
  <si>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</si>
  <si>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</si>
  <si>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</si>
  <si>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</si>
  <si>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</si>
  <si>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</si>
  <si>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</si>
  <si>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</si>
  <si>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</si>
  <si>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</si>
  <si>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</si>
  <si>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</si>
  <si>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</si>
  <si>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</si>
  <si>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</si>
  <si>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</si>
  <si>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</si>
  <si>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</si>
  <si>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</si>
  <si>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</si>
  <si>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</si>
  <si>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</si>
  <si>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</si>
  <si>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</si>
  <si>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</si>
  <si>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</si>
  <si>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</si>
  <si>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</si>
  <si>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</si>
  <si>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</si>
  <si>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</si>
  <si>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</si>
  <si>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</si>
  <si>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</si>
  <si>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</si>
  <si>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</si>
  <si>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</si>
  <si>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</si>
  <si>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</si>
  <si>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</si>
  <si>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</si>
  <si>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</si>
  <si>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</si>
  <si>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</si>
  <si>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</si>
  <si>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</si>
  <si>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</si>
  <si>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</si>
  <si>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</si>
  <si>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</si>
  <si>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</si>
  <si>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</si>
  <si>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</si>
  <si>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</si>
  <si>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</si>
  <si>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</si>
  <si>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</si>
  <si>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</si>
  <si>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</si>
  <si>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</si>
  <si>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</si>
  <si>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</si>
  <si>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</si>
  <si>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</si>
  <si>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</si>
  <si>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</si>
  <si>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</si>
  <si>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</si>
  <si>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</si>
  <si>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</si>
  <si>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</si>
  <si>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</si>
  <si>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</si>
  <si>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</si>
  <si>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</si>
  <si>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</si>
  <si>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</si>
  <si>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</si>
  <si>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</si>
  <si>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</si>
  <si>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</si>
  <si>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</si>
  <si>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</si>
  <si>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</si>
  <si>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</si>
  <si>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</si>
  <si>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</si>
  <si>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</si>
  <si>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</si>
  <si>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</si>
  <si>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</si>
  <si>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</si>
  <si>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</si>
  <si>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</si>
  <si>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</si>
  <si>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</si>
  <si>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</si>
  <si>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</si>
  <si>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</si>
  <si>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</si>
  <si>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</si>
  <si>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</si>
  <si>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</si>
  <si>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</si>
  <si>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</si>
  <si>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</si>
  <si>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</si>
  <si>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</si>
  <si>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</si>
  <si>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</si>
  <si>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</si>
  <si>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</si>
  <si>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</si>
  <si>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</si>
  <si>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</si>
  <si>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</si>
  <si>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</si>
  <si>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</si>
  <si>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</si>
  <si>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</si>
  <si>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</si>
  <si>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</si>
  <si>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</si>
  <si>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</si>
  <si>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</si>
  <si>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</si>
  <si>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</si>
  <si>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</si>
  <si>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</si>
  <si>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</si>
  <si>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</si>
  <si>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</si>
  <si>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</si>
  <si>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</si>
  <si>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</si>
  <si>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</si>
  <si>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</si>
  <si>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</si>
  <si>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</si>
  <si>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</si>
  <si>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</si>
  <si>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</si>
  <si>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</si>
  <si>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</si>
  <si>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</si>
  <si>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</si>
  <si>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</si>
  <si>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</si>
  <si>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</si>
  <si>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</si>
  <si>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</si>
  <si>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</si>
  <si>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</si>
  <si>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</si>
  <si>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</si>
  <si>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</si>
  <si>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</si>
  <si>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</si>
  <si>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</si>
  <si>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</si>
  <si>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</si>
  <si>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</si>
  <si>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</si>
  <si>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</si>
  <si>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</si>
  <si>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</si>
  <si>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</si>
  <si>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</si>
  <si>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</si>
  <si>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</si>
  <si>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</si>
  <si>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</si>
  <si>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</si>
  <si>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</si>
  <si>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</si>
  <si>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</si>
  <si>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</si>
  <si>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</si>
  <si>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</si>
  <si>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</si>
  <si>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</si>
  <si>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</si>
  <si>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</si>
  <si>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</si>
  <si>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</si>
  <si>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</si>
  <si>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</si>
  <si>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</si>
  <si>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</si>
  <si>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</si>
  <si>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</si>
  <si>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</si>
  <si>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</si>
  <si>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</si>
  <si>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</si>
  <si>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</si>
  <si>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</si>
  <si>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</si>
  <si>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</si>
  <si>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</si>
  <si>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</si>
  <si>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</si>
  <si>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</si>
  <si>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</si>
  <si>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</si>
  <si>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</si>
  <si>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</si>
  <si>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</si>
  <si>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</si>
  <si>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</si>
  <si>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</si>
  <si>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</si>
  <si>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</si>
  <si>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</si>
  <si>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</si>
  <si>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</si>
  <si>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</si>
  <si>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</si>
  <si>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</si>
  <si>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</si>
  <si>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</si>
  <si>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</si>
  <si>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</si>
  <si>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</si>
  <si>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</si>
  <si>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</si>
  <si>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</si>
  <si>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</si>
  <si>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</si>
  <si>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</si>
  <si>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</si>
  <si>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</si>
  <si>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</si>
  <si>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</si>
  <si>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</si>
  <si>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</si>
  <si>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</si>
  <si>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</si>
  <si>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</si>
  <si>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</si>
  <si>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</si>
  <si>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</si>
  <si>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</si>
  <si>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</si>
  <si>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</si>
  <si>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</si>
  <si>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</si>
  <si>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</si>
  <si>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</si>
  <si>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</si>
  <si>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</si>
  <si>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</si>
  <si>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</si>
  <si>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</si>
  <si>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</si>
  <si>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</si>
  <si>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</si>
  <si>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</si>
  <si>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</si>
  <si>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</si>
  <si>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</si>
  <si>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</si>
  <si>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</si>
  <si>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</si>
  <si>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</si>
  <si>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</si>
  <si>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</si>
  <si>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</si>
  <si>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</si>
  <si>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</si>
  <si>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</si>
  <si>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</si>
  <si>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</si>
  <si>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</si>
  <si>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</si>
  <si>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</si>
  <si>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</si>
  <si>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</si>
  <si>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</si>
  <si>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</si>
  <si>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</si>
  <si>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</si>
  <si>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</si>
  <si>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</si>
  <si>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</si>
  <si>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</si>
  <si>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</si>
  <si>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</si>
  <si>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</si>
  <si>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</si>
  <si>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</si>
  <si>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</si>
  <si>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</si>
  <si>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</si>
  <si>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</si>
  <si>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</si>
  <si>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</si>
  <si>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</si>
  <si>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</si>
  <si>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</si>
  <si>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</si>
  <si>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</si>
  <si>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</si>
  <si>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</si>
  <si>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</si>
  <si>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</si>
  <si>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</si>
  <si>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</si>
  <si>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</si>
  <si>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</si>
  <si>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</si>
  <si>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</si>
  <si>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</si>
  <si>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</si>
  <si>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</si>
  <si>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</si>
  <si>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</si>
  <si>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</si>
  <si>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</si>
  <si>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</si>
  <si>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</si>
  <si>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</si>
  <si>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</si>
  <si>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</si>
  <si>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</si>
  <si>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</si>
  <si>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</si>
  <si>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</si>
  <si>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</si>
  <si>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</si>
  <si>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</si>
  <si>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</si>
  <si>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</si>
  <si>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</si>
  <si>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</si>
  <si>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</si>
  <si>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</si>
  <si>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</si>
  <si>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</si>
  <si>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</si>
  <si>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</si>
  <si>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</si>
  <si>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</si>
  <si>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</si>
  <si>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</si>
  <si>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</si>
  <si>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</si>
  <si>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</si>
  <si>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</si>
  <si>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</si>
  <si>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</si>
  <si>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</si>
  <si>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</si>
  <si>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</si>
  <si>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</si>
  <si>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</si>
  <si>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</si>
  <si>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</si>
  <si>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</si>
  <si>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</si>
  <si>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</si>
  <si>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</si>
  <si>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</si>
  <si>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</si>
  <si>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</si>
  <si>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</si>
  <si>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</si>
  <si>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</si>
  <si>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</si>
  <si>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</si>
  <si>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</si>
  <si>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</si>
  <si>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</si>
  <si>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</si>
  <si>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</si>
  <si>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</si>
  <si>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</si>
  <si>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</si>
  <si>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</si>
  <si>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</si>
  <si>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</si>
  <si>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</si>
  <si>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</si>
  <si>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</si>
  <si>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</si>
  <si>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</si>
  <si>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</si>
  <si>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</si>
  <si>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</si>
  <si>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</si>
  <si>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</si>
  <si>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</si>
  <si>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</si>
  <si>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</si>
  <si>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</si>
  <si>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</si>
  <si>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</si>
  <si>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</si>
  <si>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</si>
  <si>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</si>
  <si>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</si>
  <si>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</si>
  <si>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</si>
  <si>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</si>
  <si>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</si>
  <si>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</si>
  <si>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</si>
  <si>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</si>
  <si>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</si>
  <si>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</si>
  <si>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</si>
  <si>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</si>
  <si>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</si>
  <si>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</si>
  <si>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</si>
  <si>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</si>
  <si>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</si>
  <si>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</si>
  <si>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</si>
  <si>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</si>
  <si>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</si>
  <si>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</si>
  <si>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</si>
  <si>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</si>
  <si>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</si>
  <si>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</si>
  <si>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</si>
  <si>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</si>
  <si>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</si>
  <si>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</si>
  <si>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</si>
  <si>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</si>
  <si>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</si>
  <si>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</si>
  <si>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</si>
  <si>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</si>
  <si>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</si>
  <si>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</si>
  <si>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</si>
  <si>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</si>
  <si>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</si>
  <si>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</si>
  <si>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</si>
  <si>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</si>
  <si>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</si>
  <si>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</si>
  <si>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</si>
  <si>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</si>
  <si>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</si>
  <si>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</si>
  <si>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</si>
  <si>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</si>
  <si>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</si>
  <si>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</si>
  <si>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</si>
  <si>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</si>
  <si>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</si>
  <si>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</si>
  <si>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</si>
  <si>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</si>
  <si>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</si>
  <si>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</si>
  <si>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</si>
  <si>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</si>
  <si>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</si>
  <si>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</si>
  <si>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</si>
  <si>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</si>
  <si>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</si>
  <si>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</si>
  <si>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</si>
  <si>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</si>
  <si>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</si>
  <si>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</si>
  <si>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</si>
  <si>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</si>
  <si>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</si>
  <si>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</si>
  <si>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</si>
  <si>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</si>
  <si>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</si>
  <si>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</si>
  <si>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</si>
  <si>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</si>
  <si>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</si>
  <si>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</si>
  <si>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</si>
  <si>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</si>
  <si>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</si>
  <si>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</si>
  <si>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</si>
  <si>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</si>
  <si>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</si>
  <si>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</si>
  <si>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</si>
  <si>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</si>
  <si>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</si>
  <si>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</si>
  <si>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</si>
  <si>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</si>
  <si>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</si>
  <si>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</si>
  <si>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</si>
  <si>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</si>
  <si>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</si>
  <si>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</si>
  <si>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</si>
  <si>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</si>
  <si>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</si>
  <si>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</si>
  <si>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</si>
  <si>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</si>
  <si>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</si>
  <si>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</si>
  <si>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</si>
  <si>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</si>
  <si>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</si>
  <si>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</si>
  <si>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</si>
  <si>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</si>
  <si>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</si>
  <si>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</si>
  <si>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</si>
  <si>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</si>
  <si>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</si>
  <si>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</si>
  <si>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</si>
  <si>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</si>
  <si>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</si>
  <si>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</si>
  <si>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</si>
  <si>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</si>
  <si>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</si>
  <si>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</si>
  <si>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</si>
  <si>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</si>
  <si>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</si>
  <si>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</si>
  <si>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</si>
  <si>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</si>
  <si>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</si>
  <si>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</si>
  <si>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</si>
  <si>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</si>
  <si>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</si>
  <si>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</si>
  <si>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</si>
  <si>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</si>
  <si>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</si>
  <si>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</si>
  <si>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</si>
  <si>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</si>
  <si>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</si>
  <si>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</si>
  <si>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</si>
  <si>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</si>
  <si>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</si>
  <si>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</si>
  <si>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</si>
  <si>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</si>
  <si>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</si>
  <si>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</si>
  <si>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</si>
  <si>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</si>
  <si>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</si>
  <si>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</si>
  <si>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</si>
  <si>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</si>
  <si>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</si>
  <si>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</si>
  <si>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</si>
  <si>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</si>
  <si>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</si>
  <si>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</si>
  <si>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</si>
  <si>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</si>
  <si>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</si>
  <si>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</si>
  <si>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</si>
  <si>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</si>
  <si>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</si>
  <si>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</si>
  <si>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</si>
  <si>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</si>
  <si>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</si>
  <si>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</si>
  <si>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</si>
  <si>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</si>
  <si>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</si>
  <si>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</si>
  <si>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</si>
  <si>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</si>
  <si>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</si>
  <si>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</si>
  <si>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</si>
  <si>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</si>
  <si>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</si>
  <si>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</si>
  <si>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</si>
  <si>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</si>
  <si>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</si>
  <si>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</si>
  <si>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</si>
  <si>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</si>
  <si>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</si>
  <si>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</si>
  <si>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</si>
  <si>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</si>
  <si>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</si>
  <si>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</si>
  <si>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</si>
  <si>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</si>
  <si>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</si>
  <si>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</si>
  <si>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</si>
  <si>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</si>
  <si>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</si>
  <si>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</si>
  <si>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</si>
  <si>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</si>
  <si>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</si>
  <si>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</si>
  <si>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</si>
  <si>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</si>
  <si>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</si>
  <si>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</si>
  <si>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</si>
  <si>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</si>
  <si>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</si>
  <si>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</si>
  <si>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</si>
  <si>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</si>
  <si>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</si>
  <si>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</si>
  <si>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</si>
  <si>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</si>
  <si>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</si>
  <si>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</si>
  <si>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</si>
  <si>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</si>
  <si>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</si>
  <si>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</si>
  <si>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</si>
  <si>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</si>
  <si>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</si>
  <si>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</si>
  <si>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</si>
  <si>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</si>
  <si>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</si>
  <si>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</si>
  <si>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</si>
  <si>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</si>
  <si>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</si>
  <si>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</si>
  <si>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</si>
  <si>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</si>
  <si>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</si>
  <si>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</si>
  <si>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</si>
  <si>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</si>
  <si>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</si>
  <si>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</si>
  <si>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</si>
  <si>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</si>
  <si>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</si>
  <si>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</si>
  <si>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</si>
  <si>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</si>
  <si>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</si>
  <si>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</si>
  <si>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</si>
  <si>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</si>
  <si>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</si>
  <si>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</si>
  <si>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</si>
  <si>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</si>
  <si>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</si>
  <si>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</si>
  <si>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</si>
  <si>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</si>
  <si>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</si>
  <si>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</si>
  <si>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</si>
  <si>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</si>
  <si>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</si>
  <si>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</si>
  <si>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</si>
  <si>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</si>
  <si>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</si>
  <si>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</si>
  <si>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</si>
  <si>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</si>
  <si>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</si>
  <si>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</si>
  <si>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</si>
  <si>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</si>
  <si>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</si>
  <si>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</si>
  <si>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</si>
  <si>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</si>
  <si>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</si>
  <si>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</si>
  <si>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</si>
  <si>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</si>
  <si>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</si>
  <si>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</si>
  <si>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</si>
  <si>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</si>
  <si>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</si>
  <si>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</si>
  <si>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</si>
  <si>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</si>
  <si>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</si>
  <si>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</si>
  <si>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</si>
  <si>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</si>
  <si>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</si>
  <si>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</si>
  <si>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</si>
  <si>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</si>
  <si>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</si>
  <si>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</si>
  <si>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</si>
  <si>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</si>
  <si>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</si>
  <si>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</si>
  <si>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</si>
  <si>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</si>
  <si>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</si>
  <si>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</si>
  <si>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</si>
  <si>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</si>
  <si>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</si>
  <si>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</si>
  <si>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</si>
  <si>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</si>
  <si>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</si>
  <si>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</si>
  <si>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</si>
  <si>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</si>
  <si>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</si>
  <si>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</si>
  <si>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</si>
  <si>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</si>
  <si>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</si>
  <si>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</si>
  <si>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</si>
  <si>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</si>
  <si>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</si>
  <si>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</si>
  <si>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</si>
  <si>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</si>
  <si>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</si>
  <si>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</si>
  <si>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</si>
  <si>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</si>
  <si>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</si>
  <si>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</si>
  <si>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</si>
  <si>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</si>
  <si>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</si>
  <si>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</si>
  <si>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</si>
  <si>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</si>
  <si>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</si>
  <si>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</si>
  <si>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</si>
  <si>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</si>
  <si>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</si>
  <si>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</si>
  <si>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</si>
  <si>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</si>
  <si>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</si>
  <si>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</si>
  <si>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</si>
  <si>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</si>
  <si>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</si>
  <si>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</si>
  <si>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</si>
  <si>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</si>
  <si>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</si>
  <si>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</si>
  <si>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</si>
  <si>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</si>
  <si>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</si>
  <si>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</si>
  <si>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</si>
  <si>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</si>
  <si>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</si>
  <si>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</si>
  <si>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</si>
  <si>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</si>
  <si>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</si>
  <si>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</si>
  <si>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</si>
  <si>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</si>
  <si>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</si>
  <si>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</si>
  <si>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</si>
  <si>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</si>
  <si>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</si>
  <si>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</si>
  <si>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</si>
  <si>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</si>
  <si>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</si>
  <si>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</si>
  <si>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</si>
  <si>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</si>
  <si>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</si>
  <si>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</si>
  <si>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</si>
  <si>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</si>
  <si>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</si>
  <si>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</si>
  <si>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</si>
  <si>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</si>
  <si>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</si>
  <si>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</si>
  <si>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</si>
  <si>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</si>
  <si>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</si>
  <si>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</si>
  <si>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</si>
  <si>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</si>
  <si>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</si>
  <si>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</si>
  <si>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</si>
  <si>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</si>
  <si>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</si>
  <si>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</si>
  <si>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</si>
  <si>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</si>
  <si>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</si>
  <si>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</si>
  <si>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</si>
  <si>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</si>
  <si>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</si>
  <si>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</si>
  <si>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</si>
  <si>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</si>
  <si>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</si>
  <si>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</si>
  <si>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</si>
  <si>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</si>
  <si>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</si>
  <si>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</si>
  <si>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</si>
  <si>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</si>
  <si>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</si>
  <si>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</si>
  <si>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</si>
  <si>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</si>
  <si>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</si>
  <si>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</si>
  <si>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</si>
  <si>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</si>
  <si>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</si>
  <si>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</si>
  <si>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</si>
  <si>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</si>
  <si>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</si>
  <si>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</si>
  <si>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</si>
  <si>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</si>
  <si>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</si>
  <si>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</si>
  <si>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</si>
  <si>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</si>
  <si>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</si>
  <si>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</si>
  <si>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</si>
  <si>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</si>
  <si>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</si>
  <si>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</si>
  <si>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</si>
  <si>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</si>
  <si>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</si>
  <si>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</si>
  <si>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</si>
  <si>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</si>
  <si>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</si>
  <si>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</si>
  <si>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</si>
  <si>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</si>
  <si>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</si>
  <si>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</si>
  <si>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</si>
  <si>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</si>
  <si>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</si>
  <si>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</si>
  <si>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</si>
  <si>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</si>
  <si>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</si>
  <si>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</si>
  <si>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</si>
  <si>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</si>
  <si>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</si>
  <si>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</si>
  <si>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</si>
  <si>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</si>
  <si>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</si>
  <si>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</si>
  <si>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</si>
  <si>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</si>
  <si>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</si>
  <si>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</si>
  <si>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</si>
  <si>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</si>
  <si>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</si>
  <si>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</si>
  <si>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</si>
  <si>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</si>
  <si>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</si>
  <si>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</si>
  <si>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</si>
  <si>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</si>
  <si>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</si>
  <si>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</si>
  <si>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</si>
  <si>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</si>
  <si>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</si>
  <si>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</si>
  <si>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</si>
  <si>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</si>
  <si>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</si>
  <si>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</si>
  <si>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</si>
  <si>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</si>
  <si>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</si>
  <si>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</si>
  <si>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</si>
  <si>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</si>
  <si>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</si>
  <si>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</si>
  <si>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</si>
  <si>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</si>
  <si>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</si>
  <si>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</si>
  <si>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</si>
  <si>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</si>
  <si>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</si>
  <si>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</si>
  <si>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</si>
  <si>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</si>
  <si>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</si>
  <si>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</si>
  <si>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</si>
  <si>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</si>
  <si>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</si>
  <si>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</si>
  <si>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</si>
  <si>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</si>
  <si>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</si>
  <si>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</si>
  <si>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</si>
  <si>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</si>
  <si>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</si>
  <si>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</si>
  <si>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</si>
  <si>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</si>
  <si>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</si>
  <si>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</si>
  <si>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</si>
  <si>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</si>
  <si>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</si>
  <si>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</si>
  <si>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</si>
  <si>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</si>
  <si>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</si>
  <si>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</si>
  <si>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</si>
  <si>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</si>
  <si>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</si>
  <si>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</si>
  <si>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</si>
  <si>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</si>
  <si>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</si>
  <si>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</si>
  <si>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</si>
  <si>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</si>
  <si>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</si>
  <si>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</si>
  <si>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</si>
  <si>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</si>
  <si>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</si>
  <si>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</si>
  <si>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</si>
  <si>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</si>
  <si>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</si>
  <si>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</si>
  <si>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</si>
  <si>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</si>
  <si>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</si>
  <si>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</si>
  <si>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</si>
  <si>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</si>
  <si>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</si>
  <si>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</si>
  <si>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</si>
  <si>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</si>
  <si>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</si>
  <si>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</si>
  <si>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</si>
  <si>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</si>
  <si>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</si>
  <si>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</si>
  <si>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</si>
  <si>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</si>
  <si>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</si>
  <si>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</si>
  <si>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</si>
  <si>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</si>
  <si>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</si>
  <si>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</si>
  <si>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</si>
  <si>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</si>
  <si>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</si>
  <si>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</si>
  <si>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</si>
  <si>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</si>
  <si>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</si>
  <si>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</si>
  <si>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</si>
  <si>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</si>
  <si>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</si>
  <si>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</si>
  <si>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</si>
  <si>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</si>
  <si>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</si>
  <si>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</si>
  <si>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</si>
  <si>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</si>
  <si>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</si>
  <si>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</si>
  <si>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</si>
  <si>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</si>
  <si>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</si>
  <si>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</si>
  <si>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</si>
  <si>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</si>
  <si>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</si>
  <si>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</si>
  <si>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</si>
  <si>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</si>
  <si>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</si>
  <si>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</si>
  <si>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</si>
  <si>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</si>
  <si>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</si>
  <si>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</si>
  <si>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</si>
  <si>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</si>
  <si>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</si>
  <si>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</si>
  <si>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</si>
  <si>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</si>
  <si>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</si>
  <si>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</si>
  <si>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</si>
  <si>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</si>
  <si>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</si>
  <si>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</si>
  <si>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</si>
  <si>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</si>
  <si>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</si>
  <si>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</si>
  <si>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</si>
  <si>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</si>
  <si>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</si>
  <si>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</si>
  <si>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</si>
  <si>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</si>
  <si>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</si>
  <si>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</si>
  <si>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</si>
  <si>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</si>
  <si>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</si>
  <si>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</si>
  <si>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</si>
  <si>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</si>
  <si>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</si>
  <si>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</si>
  <si>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</si>
  <si>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</si>
  <si>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</si>
  <si>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</si>
  <si>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</si>
  <si>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</si>
  <si>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</si>
  <si>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</si>
  <si>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</si>
  <si>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</si>
  <si>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</si>
  <si>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</si>
  <si>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</si>
  <si>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</si>
  <si>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</si>
  <si>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</si>
  <si>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</si>
  <si>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</si>
  <si>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</si>
  <si>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</si>
  <si>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</si>
  <si>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</si>
  <si>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</si>
  <si>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</si>
  <si>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</si>
  <si>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</si>
  <si>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</si>
  <si>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</si>
  <si>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</si>
  <si>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</si>
  <si>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</si>
  <si>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</si>
  <si>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</si>
  <si>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</si>
  <si>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</si>
  <si>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</si>
  <si>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</si>
  <si>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</si>
  <si>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</si>
  <si>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</si>
  <si>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</si>
  <si>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</si>
  <si>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</si>
  <si>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</si>
  <si>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</si>
  <si>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</si>
  <si>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</si>
  <si>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</si>
  <si>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</si>
  <si>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</si>
  <si>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</si>
  <si>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</si>
  <si>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</si>
  <si>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</si>
  <si>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</si>
  <si>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</si>
  <si>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</si>
  <si>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</si>
  <si>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</si>
  <si>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</si>
  <si>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</si>
  <si>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</si>
  <si>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</si>
  <si>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</si>
  <si>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</si>
  <si>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</si>
  <si>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</si>
  <si>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</si>
  <si>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</si>
  <si>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</si>
  <si>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</si>
  <si>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</si>
  <si>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</si>
  <si>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</si>
  <si>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</si>
  <si>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</si>
  <si>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</si>
  <si>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</si>
  <si>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</si>
  <si>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</si>
  <si>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</si>
  <si>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</si>
  <si>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</si>
  <si>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</si>
  <si>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</si>
  <si>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</si>
  <si>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</si>
  <si>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</si>
  <si>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</si>
  <si>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</si>
  <si>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</si>
  <si>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</si>
  <si>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</si>
  <si>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</si>
  <si>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</si>
  <si>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</si>
  <si>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</si>
  <si>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</si>
  <si>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</si>
  <si>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</si>
  <si>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</si>
  <si>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</si>
  <si>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</si>
  <si>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</si>
  <si>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</si>
  <si>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</si>
  <si>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</si>
  <si>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</si>
  <si>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</si>
  <si>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</si>
  <si>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</si>
  <si>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</si>
  <si>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</si>
  <si>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</si>
  <si>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</si>
  <si>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</si>
  <si>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</si>
  <si>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</si>
  <si>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</si>
  <si>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</si>
  <si>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</si>
  <si>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</si>
  <si>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</si>
  <si>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</si>
  <si>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</si>
  <si>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</si>
  <si>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</si>
  <si>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</si>
  <si>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</si>
  <si>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</si>
  <si>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</si>
  <si>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</si>
  <si>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</si>
  <si>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</si>
  <si>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</si>
  <si>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</si>
  <si>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</si>
  <si>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</si>
  <si>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</si>
  <si>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</si>
  <si>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</si>
  <si>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</si>
  <si>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</si>
  <si>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</si>
  <si>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</si>
  <si>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</si>
  <si>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</si>
  <si>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</si>
  <si>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</si>
  <si>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</si>
  <si>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</si>
  <si>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</si>
  <si>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</si>
  <si>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</si>
  <si>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</si>
  <si>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</si>
  <si>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</si>
  <si>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</si>
  <si>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</si>
  <si>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</si>
  <si>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</si>
  <si>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</si>
  <si>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</si>
  <si>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</si>
  <si>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</si>
  <si>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</si>
  <si>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</si>
  <si>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</si>
  <si>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</si>
  <si>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</si>
  <si>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</si>
  <si>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</si>
  <si>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</si>
  <si>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</si>
  <si>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</si>
  <si>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</si>
  <si>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</si>
  <si>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</si>
  <si>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</si>
  <si>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</si>
  <si>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</si>
  <si>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</si>
  <si>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</si>
  <si>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</si>
  <si>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</si>
  <si>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</si>
  <si>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</si>
  <si>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</si>
  <si>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</si>
  <si>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</si>
  <si>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</si>
  <si>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</si>
  <si>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</si>
  <si>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</si>
  <si>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</si>
  <si>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</si>
  <si>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</si>
  <si>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</si>
  <si>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</si>
  <si>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</si>
  <si>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</si>
  <si>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</si>
  <si>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</si>
  <si>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</si>
  <si>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</si>
  <si>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</si>
  <si>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</si>
  <si>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</si>
  <si>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</si>
  <si>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</si>
  <si>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</si>
  <si>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</si>
  <si>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</si>
  <si>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</si>
  <si>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</si>
  <si>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</si>
  <si>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</si>
  <si>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</si>
  <si>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</si>
  <si>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</si>
  <si>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</si>
  <si>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</si>
  <si>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</si>
  <si>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</si>
  <si>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</si>
  <si>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</si>
  <si>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</si>
  <si>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</si>
  <si>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</si>
  <si>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</si>
  <si>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</si>
  <si>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</si>
  <si>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</si>
  <si>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</si>
  <si>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</si>
  <si>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</si>
  <si>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</si>
  <si>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</si>
  <si>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</si>
  <si>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</si>
  <si>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</si>
  <si>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</si>
  <si>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</si>
  <si>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</si>
  <si>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</si>
  <si>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</si>
  <si>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</si>
  <si>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</si>
  <si>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</si>
  <si>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</si>
  <si>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</si>
  <si>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</si>
  <si>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</si>
  <si>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</si>
  <si>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</si>
  <si>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</si>
  <si>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</si>
  <si>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</si>
  <si>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</si>
  <si>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</si>
  <si>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</si>
  <si>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</si>
  <si>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</si>
  <si>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</si>
  <si>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</si>
  <si>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</si>
  <si>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</si>
  <si>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</si>
  <si>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</si>
  <si>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</si>
  <si>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</si>
  <si>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</si>
  <si>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</si>
  <si>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</si>
  <si>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</si>
  <si>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</si>
  <si>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</si>
  <si>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</si>
  <si>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</si>
  <si>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</si>
  <si>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</si>
  <si>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</si>
  <si>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</si>
  <si>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</si>
  <si>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</si>
  <si>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</si>
  <si>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</si>
  <si>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</si>
  <si>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</si>
  <si>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</si>
  <si>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</si>
  <si>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</si>
  <si>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</si>
  <si>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</si>
  <si>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</si>
  <si>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</si>
  <si>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</si>
  <si>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</si>
  <si>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</si>
  <si>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</si>
  <si>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</si>
  <si>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</si>
  <si>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</si>
  <si>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</si>
  <si>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</si>
  <si>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</si>
  <si>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</si>
  <si>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</si>
  <si>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</si>
  <si>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</si>
  <si>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</si>
  <si>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</si>
  <si>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</si>
  <si>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</si>
  <si>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</si>
  <si>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</si>
  <si>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</si>
  <si>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</si>
  <si>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</si>
  <si>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</si>
  <si>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</si>
  <si>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</si>
  <si>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</si>
  <si>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</si>
  <si>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</si>
  <si>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</si>
  <si>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</si>
  <si>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</si>
  <si>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</si>
  <si>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</si>
  <si>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</si>
  <si>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</si>
  <si>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</si>
  <si>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</si>
  <si>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</si>
  <si>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</si>
  <si>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</si>
  <si>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</si>
  <si>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</si>
  <si>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</si>
  <si>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</si>
  <si>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</si>
  <si>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</si>
  <si>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</si>
  <si>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</si>
  <si>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</si>
  <si>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</si>
  <si>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</si>
  <si>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</si>
  <si>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</si>
  <si>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</si>
  <si>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</si>
  <si>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</si>
  <si>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</si>
  <si>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</si>
  <si>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</si>
  <si>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</si>
  <si>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</si>
  <si>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</si>
  <si>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</si>
  <si>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</si>
  <si>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</si>
  <si>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</si>
  <si>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</si>
  <si>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</si>
  <si>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</si>
  <si>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</si>
  <si>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</si>
  <si>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</si>
  <si>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</si>
  <si>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</si>
  <si>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</si>
  <si>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</si>
  <si>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</si>
  <si>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</si>
  <si>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</si>
  <si>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</si>
  <si>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</si>
  <si>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</si>
  <si>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</si>
  <si>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</si>
  <si>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</si>
  <si>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</si>
  <si>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</si>
  <si>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</si>
  <si>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</si>
  <si>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</si>
  <si>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</si>
  <si>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</si>
  <si>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</si>
  <si>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</si>
  <si>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</si>
  <si>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</si>
  <si>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</si>
  <si>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</si>
  <si>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</si>
  <si>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</si>
  <si>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</si>
  <si>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</si>
  <si>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</si>
  <si>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</si>
  <si>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</si>
  <si>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</si>
  <si>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</si>
  <si>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</si>
  <si>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</si>
  <si>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</si>
  <si>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</si>
  <si>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</si>
  <si>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</si>
  <si>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</si>
  <si>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</si>
  <si>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</si>
  <si>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</si>
  <si>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</si>
  <si>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</si>
  <si>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</si>
  <si>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</si>
  <si>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</si>
  <si>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</si>
  <si>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</si>
  <si>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</si>
  <si>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</si>
  <si>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</si>
  <si>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</si>
  <si>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</si>
  <si>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</si>
  <si>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</si>
  <si>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</si>
  <si>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</si>
  <si>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</si>
  <si>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</si>
  <si>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</si>
  <si>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</si>
  <si>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</si>
  <si>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</si>
  <si>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</si>
  <si>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</si>
  <si>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</si>
  <si>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</si>
  <si>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</si>
  <si>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</si>
  <si>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</si>
  <si>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</si>
  <si>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</si>
  <si>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</si>
  <si>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</si>
  <si>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</si>
  <si>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</si>
  <si>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</si>
  <si>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</si>
  <si>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</si>
  <si>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</si>
  <si>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</si>
  <si>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</si>
  <si>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</si>
  <si>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</si>
  <si>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</si>
  <si>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</si>
  <si>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</si>
  <si>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</si>
  <si>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</si>
  <si>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</si>
  <si>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</si>
  <si>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</si>
  <si>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</si>
  <si>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</si>
  <si>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</si>
  <si>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</si>
  <si>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</si>
  <si>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</si>
  <si>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</si>
  <si>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</si>
  <si>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</si>
  <si>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</si>
  <si>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</si>
  <si>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</si>
  <si>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</si>
  <si>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</si>
  <si>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</si>
  <si>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</si>
  <si>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</si>
  <si>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</si>
  <si>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</si>
  <si>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</si>
  <si>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</si>
  <si>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</si>
  <si>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</si>
  <si>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</si>
  <si>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</si>
  <si>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</si>
  <si>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</si>
  <si>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</si>
  <si>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</si>
  <si>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</si>
  <si>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</si>
  <si>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</si>
  <si>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</si>
  <si>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</si>
  <si>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</si>
  <si>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</si>
  <si>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</si>
  <si>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</si>
  <si>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</si>
  <si>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</si>
  <si>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</si>
  <si>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</si>
  <si>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</si>
  <si>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</si>
  <si>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</si>
  <si>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</si>
  <si>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</si>
  <si>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</si>
  <si>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</si>
  <si>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</si>
  <si>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</si>
  <si>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</si>
  <si>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</si>
  <si>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</si>
  <si>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</si>
  <si>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</si>
  <si>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</si>
  <si>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</si>
  <si>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</si>
  <si>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</si>
  <si>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</si>
  <si>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</si>
  <si>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</si>
  <si>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</si>
  <si>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</si>
  <si>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</si>
  <si>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</si>
  <si>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</si>
  <si>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</si>
  <si>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</si>
  <si>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</si>
  <si>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</si>
  <si>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</si>
  <si>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</si>
  <si>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</si>
  <si>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</si>
  <si>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</si>
  <si>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</si>
  <si>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</si>
  <si>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</si>
  <si>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</si>
  <si>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</si>
  <si>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</si>
  <si>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</si>
  <si>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</si>
  <si>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</si>
  <si>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</si>
  <si>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</si>
  <si>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</si>
  <si>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</si>
  <si>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</si>
  <si>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</si>
  <si>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</si>
  <si>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</si>
  <si>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</si>
  <si>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</si>
  <si>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</si>
  <si>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</si>
  <si>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</si>
  <si>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</si>
  <si>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</si>
  <si>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</si>
  <si>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</si>
  <si>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</si>
  <si>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</si>
  <si>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</si>
  <si>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</si>
  <si>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</si>
  <si>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</si>
  <si>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</si>
  <si>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</si>
  <si>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</si>
  <si>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</si>
  <si>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</si>
  <si>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</si>
  <si>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</si>
  <si>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</si>
  <si>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</si>
  <si>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</si>
  <si>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</si>
  <si>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</si>
  <si>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</si>
  <si>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</si>
  <si>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</si>
  <si>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</si>
  <si>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</si>
  <si>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</si>
  <si>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</si>
  <si>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</si>
  <si>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</si>
  <si>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</si>
  <si>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</si>
  <si>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</si>
  <si>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</si>
  <si>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</si>
  <si>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</si>
  <si>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</si>
  <si>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</si>
  <si>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</si>
  <si>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</si>
  <si>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</si>
  <si>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</si>
  <si>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</si>
  <si>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</si>
  <si>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</si>
  <si>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</si>
  <si>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</si>
  <si>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</si>
  <si>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</si>
  <si>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</si>
  <si>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</si>
  <si>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</si>
  <si>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</si>
  <si>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</si>
  <si>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</si>
  <si>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</si>
  <si>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</si>
  <si>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</si>
  <si>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</si>
  <si>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</si>
  <si>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</si>
  <si>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</si>
  <si>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</si>
  <si>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</si>
  <si>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</si>
  <si>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</si>
  <si>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</si>
  <si>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</si>
  <si>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</si>
  <si>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</si>
  <si>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</si>
  <si>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</si>
  <si>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</si>
  <si>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</si>
  <si>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</si>
  <si>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</si>
  <si>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</si>
  <si>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</si>
  <si>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</si>
  <si>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</si>
  <si>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</si>
  <si>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</si>
  <si>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</si>
  <si>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</si>
  <si>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</si>
  <si>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</si>
  <si>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</si>
  <si>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</si>
  <si>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</si>
  <si>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</si>
  <si>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</si>
  <si>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</si>
  <si>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</si>
  <si>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</si>
  <si>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</si>
  <si>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</si>
  <si>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</si>
  <si>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</si>
  <si>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</si>
  <si>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</si>
  <si>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</si>
  <si>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</si>
  <si>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</si>
  <si>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</si>
  <si>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</si>
  <si>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</si>
  <si>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</si>
  <si>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</si>
  <si>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</si>
  <si>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</si>
  <si>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</si>
  <si>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</si>
  <si>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</si>
  <si>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</si>
  <si>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</si>
  <si>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</si>
  <si>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</si>
  <si>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</si>
  <si>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</si>
  <si>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</si>
  <si>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</si>
  <si>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</si>
  <si>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</si>
  <si>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</si>
  <si>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</si>
  <si>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</si>
  <si>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</si>
  <si>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</si>
  <si>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</si>
  <si>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</si>
  <si>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</si>
  <si>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</si>
  <si>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</si>
  <si>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</si>
  <si>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</si>
  <si>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</si>
  <si>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</si>
  <si>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</si>
  <si>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</si>
  <si>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</si>
  <si>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</si>
  <si>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</si>
  <si>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</si>
  <si>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</si>
  <si>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</si>
  <si>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</si>
  <si>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</si>
  <si>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</si>
  <si>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</si>
  <si>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</si>
  <si>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</si>
  <si>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</si>
  <si>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</si>
  <si>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</si>
  <si>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</si>
  <si>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</si>
  <si>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</si>
  <si>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</si>
  <si>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</si>
  <si>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</si>
  <si>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</si>
  <si>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</si>
  <si>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</si>
  <si>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</si>
  <si>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</si>
  <si>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</si>
  <si>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</si>
  <si>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</si>
  <si>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</si>
  <si>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</si>
  <si>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</si>
  <si>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</si>
  <si>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</si>
  <si>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</si>
  <si>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</si>
  <si>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</si>
  <si>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</si>
  <si>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</si>
  <si>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</si>
  <si>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</si>
  <si>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</si>
  <si>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</si>
  <si>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</si>
  <si>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</si>
  <si>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</si>
  <si>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</si>
  <si>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</si>
  <si>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</si>
  <si>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</si>
  <si>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</si>
  <si>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</si>
  <si>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</si>
  <si>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</si>
  <si>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</si>
  <si>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</si>
  <si>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</si>
  <si>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</si>
  <si>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</si>
  <si>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</si>
  <si>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</si>
  <si>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</si>
  <si>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</si>
  <si>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</si>
  <si>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</si>
  <si>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</si>
  <si>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</si>
  <si>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</si>
  <si>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</si>
  <si>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</si>
  <si>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</si>
  <si>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</si>
  <si>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</si>
  <si>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</si>
  <si>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</si>
  <si>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</si>
  <si>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</si>
  <si>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</si>
  <si>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</si>
  <si>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</si>
  <si>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</si>
  <si>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</si>
  <si>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</si>
  <si>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</si>
  <si>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</si>
  <si>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</si>
  <si>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</si>
  <si>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</si>
  <si>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</si>
  <si>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</si>
  <si>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</si>
  <si>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</si>
  <si>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</si>
  <si>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</si>
  <si>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</si>
  <si>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</si>
  <si>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</si>
  <si>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</si>
  <si>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</si>
  <si>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</si>
  <si>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</si>
  <si>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</si>
  <si>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</si>
  <si>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</si>
  <si>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</si>
  <si>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</si>
  <si>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</si>
  <si>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</si>
  <si>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</si>
  <si>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</si>
  <si>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</si>
  <si>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</si>
  <si>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</si>
  <si>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</si>
  <si>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</si>
  <si>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</si>
  <si>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</si>
  <si>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</si>
  <si>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</si>
  <si>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</si>
  <si>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</si>
  <si>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</si>
  <si>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</si>
  <si>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</si>
  <si>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</si>
  <si>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</si>
  <si>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</si>
  <si>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</si>
  <si>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</si>
  <si>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</si>
  <si>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</si>
  <si>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</si>
  <si>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</si>
  <si>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</si>
  <si>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</si>
  <si>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</si>
  <si>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</si>
  <si>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</si>
  <si>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</si>
  <si>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</si>
  <si>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</si>
  <si>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</si>
  <si>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</si>
  <si>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</si>
  <si>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</si>
  <si>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</si>
  <si>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</si>
  <si>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</si>
  <si>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</si>
  <si>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</si>
  <si>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</si>
  <si>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</si>
  <si>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</si>
  <si>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</si>
  <si>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</si>
  <si>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</si>
  <si>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</si>
  <si>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</si>
  <si>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</si>
  <si>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</si>
  <si>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</si>
  <si>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</si>
  <si>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</si>
  <si>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</si>
  <si>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</si>
  <si>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</si>
  <si>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</si>
  <si>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</si>
  <si>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</si>
  <si>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</si>
  <si>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</si>
  <si>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</si>
  <si>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</si>
  <si>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</si>
  <si>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</si>
  <si>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</si>
  <si>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</si>
  <si>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</si>
  <si>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</si>
  <si>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</si>
  <si>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</si>
  <si>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</si>
  <si>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</si>
  <si>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</si>
  <si>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</si>
  <si>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</si>
  <si>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</si>
  <si>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</si>
  <si>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</si>
  <si>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</si>
  <si>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</si>
  <si>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</si>
  <si>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</si>
  <si>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</si>
  <si>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</si>
  <si>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</si>
  <si>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</si>
  <si>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</si>
  <si>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</si>
  <si>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</si>
  <si>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</si>
  <si>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</si>
  <si>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</si>
  <si>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</si>
  <si>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</si>
  <si>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</si>
  <si>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</si>
  <si>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</si>
  <si>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</si>
  <si>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</si>
  <si>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</si>
  <si>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</si>
  <si>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</si>
  <si>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</si>
  <si>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</si>
  <si>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</si>
  <si>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</si>
  <si>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</si>
  <si>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</si>
  <si>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</si>
  <si>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</si>
  <si>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</si>
  <si>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</si>
  <si>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</si>
  <si>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</si>
  <si>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</si>
  <si>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</si>
  <si>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</si>
  <si>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</si>
  <si>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</si>
  <si>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</si>
  <si>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</si>
  <si>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</si>
  <si>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</si>
  <si>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</si>
  <si>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</si>
  <si>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</si>
  <si>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</si>
  <si>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</si>
  <si>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</si>
  <si>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</si>
  <si>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</si>
  <si>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</si>
  <si>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</si>
  <si>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</si>
  <si>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</si>
  <si>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</si>
  <si>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</si>
  <si>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</si>
  <si>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</si>
  <si>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</si>
  <si>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</si>
  <si>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</si>
  <si>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</si>
  <si>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</si>
  <si>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</si>
  <si>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</si>
  <si>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</si>
  <si>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</si>
  <si>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</si>
  <si>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</si>
  <si>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</si>
  <si>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</si>
  <si>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</si>
  <si>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</si>
  <si>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</si>
  <si>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</si>
  <si>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</si>
  <si>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</si>
  <si>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</si>
  <si>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</si>
  <si>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</si>
  <si>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</si>
  <si>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</si>
  <si>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</si>
  <si>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</si>
  <si>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</si>
  <si>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</si>
  <si>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</si>
  <si>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</si>
  <si>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</si>
  <si>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</si>
  <si>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</si>
  <si>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</si>
  <si>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</si>
  <si>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</si>
  <si>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</si>
  <si>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</si>
  <si>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</si>
  <si>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</si>
  <si>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</si>
  <si>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</si>
  <si>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</si>
  <si>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</si>
  <si>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</si>
  <si>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</si>
  <si>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</si>
  <si>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</si>
  <si>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</si>
  <si>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</si>
  <si>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</si>
  <si>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</si>
  <si>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</si>
  <si>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</si>
  <si>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</si>
  <si>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</si>
  <si>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</si>
  <si>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</si>
  <si>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</si>
  <si>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</si>
  <si>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</si>
  <si>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</si>
  <si>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</si>
  <si>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</si>
  <si>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</si>
  <si>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</si>
  <si>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</si>
  <si>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</si>
  <si>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</si>
  <si>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</si>
  <si>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</si>
  <si>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</si>
  <si>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</si>
  <si>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</si>
  <si>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</si>
  <si>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</si>
  <si>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</si>
  <si>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</si>
  <si>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</si>
  <si>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</si>
  <si>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</si>
  <si>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</si>
  <si>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</si>
  <si>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</si>
  <si>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</si>
  <si>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</si>
  <si>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</si>
  <si>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</si>
  <si>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</si>
  <si>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</si>
  <si>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</si>
  <si>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</si>
  <si>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</si>
  <si>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</si>
  <si>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</si>
  <si>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</si>
  <si>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</si>
  <si>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</si>
  <si>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</si>
  <si>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</si>
  <si>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</si>
  <si>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</si>
  <si>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</si>
  <si>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</si>
  <si>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</si>
  <si>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</si>
  <si>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</si>
  <si>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</si>
  <si>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</si>
  <si>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</si>
  <si>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</si>
  <si>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</si>
  <si>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</si>
  <si>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</si>
  <si>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</si>
  <si>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</si>
  <si>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</si>
  <si>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</si>
  <si>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</si>
  <si>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</si>
  <si>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</si>
  <si>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</si>
  <si>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</si>
  <si>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</si>
  <si>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</si>
  <si>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</si>
  <si>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</si>
  <si>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</si>
  <si>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</si>
  <si>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</si>
  <si>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</si>
  <si>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</si>
  <si>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</si>
  <si>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</si>
  <si>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</si>
  <si>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</si>
  <si>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</si>
  <si>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</si>
  <si>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</si>
  <si>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</si>
  <si>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</si>
  <si>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</si>
  <si>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</si>
  <si>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</si>
  <si>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</si>
  <si>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</si>
  <si>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</si>
  <si>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</si>
  <si>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</si>
  <si>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</si>
  <si>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</si>
  <si>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</si>
  <si>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</si>
  <si>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</si>
  <si>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</si>
  <si>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</si>
  <si>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</si>
  <si>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</si>
  <si>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</si>
  <si>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</si>
  <si>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</si>
  <si>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</si>
  <si>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</si>
  <si>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</si>
  <si>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</si>
  <si>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</si>
  <si>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</si>
  <si>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</si>
  <si>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</si>
  <si>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</si>
  <si>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</si>
  <si>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</si>
  <si>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</si>
  <si>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</si>
  <si>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</si>
  <si>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</si>
  <si>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</si>
  <si>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</si>
  <si>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</si>
  <si>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</si>
  <si>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</si>
  <si>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</si>
  <si>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</si>
  <si>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</si>
  <si>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</si>
  <si>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</si>
  <si>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</si>
  <si>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</si>
  <si>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</si>
  <si>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</si>
  <si>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</si>
  <si>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</si>
  <si>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</si>
  <si>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</si>
  <si>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</si>
  <si>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</si>
  <si>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</si>
  <si>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</si>
  <si>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</si>
  <si>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</si>
  <si>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</si>
  <si>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</si>
  <si>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</si>
  <si>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</si>
  <si>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</si>
  <si>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</si>
  <si>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</si>
  <si>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</si>
  <si>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</si>
  <si>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</si>
  <si>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</si>
  <si>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</si>
  <si>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</si>
  <si>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</si>
  <si>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</si>
  <si>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</si>
  <si>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</si>
  <si>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</si>
  <si>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</si>
  <si>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</si>
  <si>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</si>
  <si>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</si>
  <si>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</si>
  <si>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</si>
  <si>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</si>
  <si>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</si>
  <si>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</si>
  <si>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</si>
  <si>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</si>
  <si>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</si>
  <si>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</si>
  <si>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</si>
  <si>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</si>
  <si>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</si>
  <si>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</si>
  <si>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</si>
  <si>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</si>
  <si>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</si>
  <si>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</si>
  <si>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</si>
  <si>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</si>
  <si>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</si>
  <si>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</si>
  <si>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</si>
  <si>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</si>
  <si>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</si>
  <si>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</si>
  <si>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</si>
  <si>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</si>
  <si>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</si>
  <si>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</si>
  <si>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</si>
  <si>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</si>
  <si>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</si>
  <si>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</si>
  <si>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</si>
  <si>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</si>
  <si>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</si>
  <si>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</si>
  <si>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</si>
  <si>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</si>
  <si>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</si>
  <si>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</si>
  <si>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</si>
  <si>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</si>
  <si>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</si>
  <si>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</si>
  <si>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</si>
  <si>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</si>
  <si>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</si>
  <si>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</si>
  <si>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</si>
  <si>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</si>
  <si>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</si>
  <si>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</si>
  <si>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</si>
  <si>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</si>
  <si>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</si>
  <si>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</si>
  <si>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</si>
  <si>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</si>
  <si>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</si>
  <si>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</si>
  <si>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</si>
  <si>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</si>
  <si>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</si>
  <si>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</si>
  <si>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</si>
  <si>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</si>
  <si>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</si>
  <si>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</si>
  <si>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</si>
  <si>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</si>
  <si>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</si>
  <si>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</si>
  <si>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</si>
  <si>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</si>
  <si>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</si>
  <si>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</si>
  <si>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</si>
  <si>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</si>
  <si>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</si>
  <si>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</si>
  <si>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</si>
  <si>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</si>
  <si>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</si>
  <si>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</si>
  <si>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</si>
  <si>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</si>
  <si>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</si>
  <si>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</si>
  <si>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</si>
  <si>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</si>
  <si>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</si>
  <si>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</si>
  <si>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</si>
  <si>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</si>
  <si>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</si>
  <si>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</si>
  <si>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</si>
  <si>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</si>
  <si>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</si>
  <si>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</si>
  <si>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</si>
  <si>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</si>
  <si>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</si>
  <si>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</si>
  <si>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</si>
  <si>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</si>
  <si>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</si>
  <si>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</si>
  <si>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</si>
  <si>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</si>
  <si>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</si>
  <si>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</si>
  <si>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</si>
  <si>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</si>
  <si>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</si>
  <si>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</si>
  <si>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</si>
  <si>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</si>
  <si>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</si>
  <si>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</si>
  <si>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</si>
  <si>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</si>
  <si>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</si>
  <si>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</si>
  <si>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</si>
  <si>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</si>
  <si>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</si>
  <si>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</si>
  <si>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</si>
  <si>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</si>
  <si>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</si>
  <si>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</si>
  <si>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</si>
  <si>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</si>
  <si>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</si>
  <si>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</si>
  <si>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</si>
  <si>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</si>
  <si>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</si>
  <si>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</si>
  <si>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</si>
  <si>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</si>
  <si>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</si>
  <si>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</si>
  <si>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</si>
  <si>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</si>
  <si>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</si>
  <si>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</si>
  <si>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</si>
  <si>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</si>
  <si>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</si>
  <si>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</si>
  <si>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</si>
  <si>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</si>
  <si>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</si>
  <si>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</si>
  <si>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</si>
  <si>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</si>
  <si>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</si>
  <si>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</si>
  <si>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</si>
  <si>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</si>
  <si>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</si>
  <si>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</si>
  <si>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</si>
  <si>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</si>
  <si>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</si>
  <si>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</si>
  <si>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</si>
  <si>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</si>
  <si>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</si>
  <si>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</si>
  <si>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</si>
  <si>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</si>
  <si>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</si>
  <si>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</si>
  <si>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</si>
  <si>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</si>
  <si>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</si>
  <si>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</si>
  <si>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</si>
  <si>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</si>
  <si>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</si>
  <si>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</si>
  <si>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</si>
  <si>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</si>
  <si>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</si>
  <si>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</si>
  <si>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</si>
  <si>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</si>
  <si>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</si>
  <si>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</si>
  <si>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</si>
  <si>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</si>
  <si>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</si>
  <si>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</si>
  <si>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</si>
  <si>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</si>
  <si>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</si>
  <si>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</si>
  <si>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</si>
  <si>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</si>
  <si>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</si>
  <si>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</si>
  <si>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</si>
  <si>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</si>
  <si>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</si>
  <si>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</si>
  <si>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</si>
  <si>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</si>
  <si>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</si>
  <si>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</si>
  <si>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</si>
  <si>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</si>
  <si>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</si>
  <si>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</si>
  <si>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</si>
  <si>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</si>
  <si>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</si>
  <si>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</si>
  <si>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</si>
  <si>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</si>
  <si>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</si>
  <si>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</si>
  <si>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</si>
  <si>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</si>
  <si>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</si>
  <si>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</si>
  <si>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</si>
  <si>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</si>
  <si>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</si>
  <si>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</si>
  <si>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</si>
  <si>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</si>
  <si>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</si>
  <si>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</si>
  <si>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</si>
  <si>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</si>
  <si>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</si>
  <si>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</si>
  <si>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</si>
  <si>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</si>
  <si>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</si>
  <si>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</si>
  <si>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</si>
  <si>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</si>
  <si>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</si>
  <si>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</si>
  <si>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</si>
  <si>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</si>
  <si>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</si>
  <si>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</si>
  <si>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</si>
  <si>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</si>
  <si>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</si>
  <si>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</si>
  <si>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</si>
  <si>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</si>
  <si>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</si>
  <si>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</si>
  <si>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</si>
  <si>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</si>
  <si>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</si>
  <si>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</si>
  <si>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</si>
  <si>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</si>
  <si>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</si>
  <si>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</si>
  <si>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</si>
  <si>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</si>
  <si>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</si>
  <si>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</si>
  <si>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</si>
  <si>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</si>
  <si>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</si>
  <si>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</si>
  <si>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</si>
  <si>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</si>
  <si>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</si>
  <si>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</si>
  <si>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</si>
  <si>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</si>
  <si>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</si>
  <si>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</si>
  <si>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</si>
  <si>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</si>
  <si>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</si>
  <si>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</si>
  <si>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</si>
  <si>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</si>
  <si>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</si>
  <si>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</si>
  <si>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</si>
  <si>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</si>
  <si>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</si>
  <si>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</si>
  <si>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</si>
  <si>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</si>
  <si>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</si>
  <si>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</si>
  <si>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</si>
  <si>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</si>
  <si>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</si>
  <si>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</si>
  <si>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</si>
  <si>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</si>
  <si>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</si>
  <si>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</si>
  <si>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</si>
  <si>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</si>
  <si>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</si>
  <si>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</si>
  <si>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</si>
  <si>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</si>
  <si>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</si>
  <si>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</si>
  <si>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</si>
  <si>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</si>
  <si>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</si>
  <si>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</si>
  <si>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</si>
  <si>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</si>
  <si>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</si>
  <si>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</si>
  <si>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</si>
  <si>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</si>
  <si>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</si>
  <si>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</si>
  <si>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</si>
  <si>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</si>
  <si>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</si>
  <si>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</si>
  <si>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</si>
  <si>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</si>
  <si>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</si>
  <si>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</si>
  <si>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</si>
  <si>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</si>
  <si>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</si>
  <si>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</si>
  <si>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</si>
  <si>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</si>
  <si>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</si>
  <si>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</si>
  <si>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</si>
  <si>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</si>
  <si>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</si>
  <si>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</si>
  <si>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</si>
  <si>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</si>
  <si>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</si>
  <si>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</si>
  <si>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</si>
  <si>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</si>
  <si>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</si>
  <si>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</si>
  <si>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</si>
  <si>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</si>
  <si>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</si>
  <si>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</si>
  <si>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</si>
  <si>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</si>
  <si>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</si>
  <si>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</si>
  <si>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</si>
  <si>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</si>
  <si>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</si>
  <si>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</si>
  <si>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</si>
  <si>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</si>
  <si>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</si>
  <si>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</si>
  <si>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</si>
  <si>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</si>
  <si>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</si>
  <si>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</si>
  <si>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</si>
  <si>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</si>
  <si>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</si>
  <si>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</si>
  <si>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</si>
  <si>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</si>
  <si>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</si>
  <si>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</si>
  <si>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</si>
  <si>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</si>
  <si>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</si>
  <si>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</si>
  <si>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</si>
  <si>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</si>
  <si>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</si>
  <si>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</si>
  <si>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</si>
  <si>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</si>
  <si>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</si>
  <si>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</si>
  <si>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</si>
  <si>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</si>
  <si>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</si>
  <si>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</si>
  <si>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</si>
  <si>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</si>
  <si>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</si>
  <si>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</si>
  <si>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</si>
  <si>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</si>
  <si>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</si>
  <si>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</si>
  <si>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</si>
  <si>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</si>
  <si>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</si>
  <si>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</si>
  <si>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</si>
  <si>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</si>
  <si>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</si>
  <si>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</si>
  <si>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</si>
  <si>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</si>
  <si>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</si>
  <si>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</si>
  <si>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</si>
  <si>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</si>
  <si>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</si>
  <si>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</si>
  <si>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</si>
  <si>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</si>
  <si>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</si>
  <si>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</si>
  <si>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</si>
  <si>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</si>
  <si>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</si>
  <si>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</si>
  <si>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</si>
  <si>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</si>
  <si>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</si>
  <si>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</si>
  <si>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</si>
  <si>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</si>
  <si>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</si>
  <si>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</si>
  <si>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</si>
  <si>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</si>
  <si>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</si>
  <si>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</si>
  <si>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</si>
  <si>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</si>
  <si>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</si>
  <si>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</si>
  <si>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</si>
  <si>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</si>
  <si>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</si>
  <si>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</si>
  <si>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</si>
  <si>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</si>
  <si>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</si>
  <si>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</si>
  <si>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</si>
  <si>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</si>
  <si>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</si>
  <si>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</si>
  <si>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</si>
  <si>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</si>
  <si>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</si>
  <si>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</si>
  <si>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</si>
  <si>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</si>
  <si>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</si>
  <si>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</si>
  <si>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</si>
  <si>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</si>
  <si>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</si>
  <si>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</si>
  <si>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</si>
  <si>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</si>
  <si>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</si>
  <si>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</si>
  <si>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</si>
  <si>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</si>
  <si>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</si>
  <si>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</si>
  <si>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</si>
  <si>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</si>
  <si>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</si>
  <si>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</si>
  <si>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</si>
  <si>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</si>
  <si>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</si>
  <si>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</si>
  <si>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</si>
  <si>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</si>
  <si>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</si>
  <si>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</si>
  <si>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</si>
  <si>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</si>
  <si>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</si>
  <si>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</si>
  <si>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</si>
  <si>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</si>
  <si>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</si>
  <si>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</si>
  <si>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</si>
  <si>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</si>
  <si>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</si>
  <si>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</si>
  <si>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</si>
  <si>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</si>
  <si>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</si>
  <si>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</si>
  <si>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</si>
  <si>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</si>
  <si>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</si>
  <si>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</si>
  <si>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</si>
  <si>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</si>
  <si>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</si>
  <si>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</si>
  <si>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</si>
  <si>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</si>
  <si>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</si>
  <si>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</si>
  <si>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</si>
  <si>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</si>
  <si>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</si>
  <si>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</si>
  <si>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</si>
  <si>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</si>
  <si>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</si>
  <si>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</si>
  <si>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</si>
  <si>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</si>
  <si>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</si>
  <si>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</si>
  <si>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</si>
  <si>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</si>
  <si>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</si>
  <si>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</si>
  <si>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</si>
  <si>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</si>
  <si>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</si>
  <si>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</si>
  <si>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</si>
  <si>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</si>
  <si>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</si>
  <si>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</si>
  <si>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</si>
  <si>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</si>
  <si>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</si>
  <si>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</si>
  <si>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</si>
  <si>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</si>
  <si>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</si>
  <si>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</si>
  <si>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</si>
  <si>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</si>
  <si>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</si>
  <si>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</si>
  <si>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</si>
  <si>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</si>
  <si>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</si>
  <si>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</si>
  <si>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</si>
  <si>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</si>
  <si>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</si>
  <si>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</si>
  <si>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</si>
  <si>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</si>
  <si>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</si>
  <si>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</si>
  <si>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</si>
  <si>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</si>
  <si>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</si>
  <si>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</si>
  <si>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</si>
  <si>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</si>
  <si>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</si>
  <si>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</si>
  <si>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</si>
  <si>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</si>
  <si>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</si>
  <si>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</si>
  <si>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</si>
  <si>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</si>
  <si>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</si>
  <si>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</si>
  <si>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</si>
  <si>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</si>
  <si>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</si>
  <si>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</si>
  <si>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</si>
  <si>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</si>
  <si>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</si>
  <si>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</si>
  <si>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</si>
  <si>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</si>
  <si>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</si>
  <si>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</si>
  <si>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</si>
  <si>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</si>
  <si>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</si>
  <si>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</si>
  <si>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</si>
  <si>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</si>
  <si>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</si>
  <si>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</si>
  <si>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</si>
  <si>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</si>
  <si>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</si>
  <si>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</si>
  <si>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</si>
  <si>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</si>
  <si>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</si>
  <si>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</si>
  <si>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</si>
  <si>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</si>
  <si>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</si>
  <si>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</si>
  <si>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</si>
  <si>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</si>
  <si>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</si>
  <si>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</si>
  <si>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</si>
  <si>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</si>
  <si>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</si>
  <si>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</si>
  <si>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</si>
  <si>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</si>
  <si>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</si>
  <si>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</si>
  <si>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</si>
  <si>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</si>
  <si>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</si>
  <si>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</si>
  <si>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</si>
  <si>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</si>
  <si>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</si>
  <si>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</si>
  <si>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</si>
  <si>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</si>
  <si>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</si>
  <si>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</si>
  <si>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</si>
  <si>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</si>
  <si>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</si>
  <si>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</si>
  <si>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</si>
  <si>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</si>
  <si>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</si>
  <si>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</si>
  <si>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</si>
  <si>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</si>
  <si>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</si>
  <si>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</si>
  <si>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</si>
  <si>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</si>
  <si>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</si>
  <si>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</si>
  <si>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</si>
  <si>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</si>
  <si>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</si>
  <si>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</si>
  <si>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</si>
  <si>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</si>
  <si>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</si>
  <si>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</si>
  <si>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</si>
  <si>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</si>
  <si>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</si>
  <si>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</si>
  <si>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</si>
  <si>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</si>
  <si>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</si>
  <si>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</si>
  <si>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</si>
  <si>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</si>
  <si>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</si>
  <si>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</si>
  <si>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</si>
  <si>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</si>
  <si>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</si>
  <si>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</si>
  <si>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</si>
  <si>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</si>
  <si>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</si>
  <si>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</si>
  <si>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</si>
  <si>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</si>
  <si>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</si>
  <si>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</si>
  <si>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</si>
  <si>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</si>
  <si>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</si>
  <si>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</si>
  <si>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</si>
  <si>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</si>
  <si>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</si>
  <si>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</si>
  <si>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</si>
  <si>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</si>
  <si>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</si>
  <si>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</si>
  <si>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</si>
  <si>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</si>
  <si>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</si>
  <si>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</si>
  <si>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</si>
  <si>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</si>
  <si>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</si>
  <si>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</si>
  <si>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</si>
  <si>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</si>
  <si>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</si>
  <si>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</si>
  <si>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</si>
  <si>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</si>
  <si>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</si>
  <si>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</si>
  <si>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</si>
  <si>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</si>
  <si>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</si>
  <si>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</si>
  <si>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</si>
  <si>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</si>
  <si>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</si>
  <si>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</si>
  <si>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</si>
  <si>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</si>
  <si>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</si>
  <si>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</si>
  <si>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</si>
  <si>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</si>
  <si>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</si>
  <si>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</si>
  <si>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</si>
  <si>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</si>
  <si>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</si>
  <si>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</si>
  <si>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</si>
  <si>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</si>
  <si>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</si>
  <si>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</si>
  <si>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</si>
  <si>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</si>
  <si>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</si>
  <si>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</si>
  <si>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</si>
  <si>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</si>
  <si>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</si>
  <si>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</si>
  <si>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</si>
  <si>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</si>
  <si>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</si>
  <si>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</si>
  <si>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</si>
  <si>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</si>
  <si>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</si>
  <si>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</si>
  <si>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</si>
  <si>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</si>
  <si>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</si>
  <si>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</si>
  <si>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</si>
  <si>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</si>
  <si>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</si>
  <si>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</si>
  <si>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</si>
  <si>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</si>
  <si>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</si>
  <si>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</si>
  <si>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</si>
  <si>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</si>
  <si>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</si>
  <si>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</si>
  <si>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</si>
  <si>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</si>
  <si>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</si>
  <si>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</si>
  <si>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</si>
  <si>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</si>
  <si>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</si>
  <si>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</si>
  <si>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</si>
  <si>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</si>
  <si>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</si>
  <si>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</si>
  <si>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</si>
  <si>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</si>
  <si>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</si>
  <si>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</si>
  <si>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</si>
  <si>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</si>
  <si>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</si>
  <si>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</si>
  <si>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</si>
  <si>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</si>
  <si>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</si>
  <si>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</si>
  <si>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</si>
  <si>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</si>
  <si>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</si>
  <si>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</si>
  <si>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</si>
  <si>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</si>
  <si>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</si>
  <si>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</si>
  <si>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</si>
  <si>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</si>
  <si>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</si>
  <si>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</si>
  <si>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</si>
  <si>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</si>
  <si>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</si>
  <si>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</si>
  <si>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</si>
  <si>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</si>
  <si>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</si>
  <si>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</si>
  <si>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</si>
  <si>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</si>
  <si>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</si>
  <si>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</si>
  <si>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</si>
  <si>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</si>
  <si>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</si>
  <si>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</si>
  <si>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</si>
  <si>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</si>
  <si>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</si>
  <si>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</si>
  <si>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</si>
  <si>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</si>
  <si>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</si>
  <si>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</si>
  <si>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</si>
  <si>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</si>
  <si>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</si>
  <si>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</si>
  <si>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</si>
  <si>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</si>
  <si>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</si>
  <si>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</si>
  <si>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</si>
  <si>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</si>
  <si>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</si>
  <si>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</si>
  <si>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</si>
  <si>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</si>
  <si>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</si>
  <si>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</si>
  <si>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</si>
  <si>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</si>
  <si>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</si>
  <si>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</si>
  <si>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</si>
  <si>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</si>
  <si>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</si>
  <si>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</si>
  <si>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</si>
  <si>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</si>
  <si>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</si>
  <si>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</si>
  <si>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</si>
  <si>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</si>
  <si>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</si>
  <si>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</si>
  <si>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</si>
  <si>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</si>
  <si>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</si>
  <si>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</si>
  <si>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</si>
  <si>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</si>
  <si>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</si>
  <si>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</si>
  <si>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</si>
  <si>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</si>
  <si>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</si>
  <si>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</si>
  <si>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</si>
  <si>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</si>
  <si>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</si>
  <si>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</si>
  <si>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</si>
  <si>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</si>
  <si>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</si>
  <si>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</si>
  <si>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</si>
  <si>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</si>
  <si>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</si>
  <si>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</si>
  <si>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</si>
  <si>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</si>
  <si>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</si>
  <si>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</si>
  <si>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</si>
  <si>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</si>
  <si>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</si>
  <si>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</si>
  <si>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</si>
  <si>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</si>
  <si>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</si>
  <si>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</si>
  <si>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</si>
  <si>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</si>
  <si>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</si>
  <si>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</si>
  <si>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</si>
  <si>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</si>
  <si>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</si>
  <si>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</si>
  <si>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</si>
  <si>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</si>
  <si>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</si>
  <si>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</si>
  <si>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</si>
  <si>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</si>
  <si>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</si>
  <si>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</si>
  <si>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</si>
  <si>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</si>
  <si>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</si>
  <si>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</si>
  <si>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</si>
  <si>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</si>
  <si>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</si>
  <si>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</si>
  <si>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</si>
  <si>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</si>
  <si>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</si>
  <si>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</si>
  <si>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</si>
  <si>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</si>
  <si>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</si>
  <si>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</si>
  <si>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</si>
  <si>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</si>
  <si>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</si>
  <si>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</si>
  <si>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</si>
  <si>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</si>
  <si>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</si>
  <si>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</si>
  <si>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</si>
  <si>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</si>
  <si>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</si>
  <si>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</si>
  <si>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</si>
  <si>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</si>
  <si>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</si>
  <si>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</si>
  <si>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</si>
  <si>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</si>
  <si>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</si>
  <si>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</si>
  <si>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</si>
  <si>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</si>
  <si>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</si>
  <si>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</si>
  <si>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</si>
  <si>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</si>
  <si>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</si>
  <si>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</si>
  <si>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</si>
  <si>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</si>
  <si>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</si>
  <si>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</si>
  <si>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</si>
  <si>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</si>
  <si>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</si>
  <si>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</si>
  <si>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</si>
  <si>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</si>
  <si>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</si>
  <si>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</si>
  <si>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</si>
  <si>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</si>
  <si>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</si>
  <si>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</si>
  <si>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</si>
  <si>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</si>
  <si>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</si>
  <si>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</si>
  <si>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</si>
  <si>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</si>
  <si>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</si>
  <si>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</si>
  <si>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</si>
  <si>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</si>
  <si>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</si>
  <si>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</si>
  <si>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</si>
  <si>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</si>
  <si>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</si>
  <si>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</si>
  <si>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</si>
  <si>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</si>
  <si>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</si>
  <si>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</si>
  <si>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</si>
  <si>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</si>
  <si>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</si>
  <si>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</si>
  <si>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</si>
  <si>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</si>
  <si>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</si>
  <si>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</si>
  <si>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</si>
  <si>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</si>
  <si>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</si>
  <si>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</si>
  <si>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</si>
  <si>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</si>
  <si>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</si>
  <si>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</si>
  <si>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</si>
  <si>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</si>
  <si>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</si>
  <si>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</si>
  <si>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</si>
  <si>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</si>
  <si>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</si>
  <si>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</si>
  <si>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</si>
  <si>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</si>
  <si>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</si>
  <si>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</si>
  <si>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</si>
  <si>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</si>
  <si>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</si>
  <si>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</si>
  <si>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</si>
  <si>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</si>
  <si>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</si>
  <si>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</si>
  <si>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</si>
  <si>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</si>
  <si>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</si>
  <si>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</si>
  <si>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</si>
  <si>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</si>
  <si>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</si>
  <si>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</si>
  <si>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</si>
  <si>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</si>
  <si>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</si>
  <si>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</si>
  <si>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</si>
  <si>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</si>
  <si>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</si>
  <si>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</si>
  <si>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</si>
  <si>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</si>
  <si>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</si>
  <si>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</si>
  <si>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</si>
  <si>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</si>
  <si>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</si>
  <si>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</si>
  <si>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</si>
  <si>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</si>
  <si>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</si>
  <si>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</si>
  <si>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</si>
  <si>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</si>
  <si>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</si>
  <si>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</si>
  <si>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</si>
  <si>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</si>
  <si>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</si>
  <si>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</si>
  <si>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</si>
  <si>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</si>
  <si>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</si>
  <si>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</si>
  <si>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</si>
  <si>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</si>
  <si>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</si>
  <si>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</si>
  <si>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</si>
  <si>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</si>
  <si>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</si>
  <si>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</si>
  <si>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</si>
  <si>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</si>
  <si>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</si>
  <si>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</si>
  <si>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</si>
  <si>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</si>
  <si>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</si>
  <si>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</si>
  <si>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</si>
  <si>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</si>
  <si>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</si>
  <si>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</si>
  <si>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</si>
  <si>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</si>
  <si>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</si>
  <si>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</si>
  <si>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</si>
  <si>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</si>
  <si>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</si>
  <si>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</si>
  <si>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</si>
  <si>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</si>
  <si>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</si>
  <si>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</si>
  <si>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</si>
  <si>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</si>
  <si>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</si>
  <si>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</si>
  <si>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</si>
  <si>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</si>
  <si>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</si>
  <si>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</si>
  <si>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</si>
  <si>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</si>
  <si>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</si>
  <si>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</si>
  <si>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</si>
  <si>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</si>
  <si>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</si>
  <si>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</si>
  <si>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</si>
  <si>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</si>
  <si>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</si>
  <si>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</si>
  <si>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</si>
  <si>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</si>
  <si>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</si>
  <si>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</si>
  <si>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</si>
  <si>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</si>
  <si>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</si>
  <si>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</si>
  <si>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</si>
  <si>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</si>
  <si>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</si>
  <si>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</si>
  <si>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</si>
  <si>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</si>
  <si>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</si>
  <si>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</si>
  <si>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</si>
  <si>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</si>
  <si>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</si>
  <si>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</si>
  <si>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</si>
  <si>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</si>
  <si>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</si>
  <si>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</si>
  <si>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</si>
  <si>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</si>
  <si>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</si>
  <si>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</si>
  <si>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</si>
  <si>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</si>
  <si>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</si>
  <si>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</si>
  <si>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</si>
  <si>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</si>
  <si>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</si>
  <si>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</si>
  <si>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</si>
  <si>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</si>
  <si>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</si>
  <si>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</si>
  <si>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</si>
  <si>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</si>
  <si>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</si>
  <si>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</si>
  <si>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</si>
  <si>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</si>
  <si>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</si>
  <si>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</si>
  <si>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</si>
  <si>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</si>
  <si>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</si>
  <si>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</si>
  <si>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</si>
  <si>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</si>
  <si>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</si>
  <si>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</si>
  <si>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</si>
  <si>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</si>
  <si>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</si>
  <si>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</si>
  <si>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</si>
  <si>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</si>
  <si>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</si>
  <si>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</si>
  <si>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</si>
  <si>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</si>
  <si>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</si>
  <si>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</si>
  <si>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</si>
  <si>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</si>
  <si>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</si>
  <si>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</si>
  <si>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</si>
  <si>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</si>
  <si>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</si>
  <si>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</si>
  <si>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</si>
  <si>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</si>
  <si>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</si>
  <si>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</si>
  <si>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</si>
  <si>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</si>
  <si>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</si>
  <si>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</si>
  <si>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</si>
  <si>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</si>
  <si>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</si>
  <si>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</si>
  <si>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</si>
  <si>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</si>
  <si>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</si>
  <si>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</si>
  <si>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</si>
  <si>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</si>
  <si>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</si>
  <si>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</si>
  <si>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</si>
  <si>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</si>
  <si>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</si>
  <si>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</si>
  <si>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</si>
  <si>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</si>
  <si>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</si>
  <si>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</si>
  <si>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</si>
  <si>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</si>
  <si>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</si>
  <si>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</si>
  <si>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</si>
  <si>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</si>
  <si>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</si>
  <si>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</si>
  <si>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</si>
  <si>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</si>
  <si>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</si>
  <si>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</si>
  <si>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</si>
  <si>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</si>
  <si>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</si>
  <si>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</si>
  <si>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</si>
  <si>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</si>
  <si>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</si>
  <si>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</si>
  <si>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</si>
  <si>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</si>
  <si>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</si>
  <si>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</si>
  <si>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</si>
  <si>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</si>
  <si>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</si>
  <si>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</si>
  <si>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</si>
  <si>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</si>
  <si>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</si>
  <si>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</si>
  <si>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</si>
  <si>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</si>
  <si>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</si>
  <si>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</si>
  <si>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</si>
  <si>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</si>
  <si>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</si>
  <si>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</si>
  <si>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</si>
  <si>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</si>
  <si>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</si>
  <si>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</si>
  <si>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</si>
  <si>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</si>
  <si>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</si>
  <si>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</si>
  <si>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</si>
  <si>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</si>
  <si>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</si>
  <si>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</si>
  <si>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</si>
  <si>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</si>
  <si>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</si>
  <si>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</si>
  <si>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</si>
  <si>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</si>
  <si>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</si>
  <si>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</si>
  <si>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</si>
  <si>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</si>
  <si>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</si>
  <si>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</si>
  <si>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</si>
  <si>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</si>
  <si>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</si>
  <si>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</si>
  <si>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</si>
  <si>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</si>
  <si>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</si>
  <si>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</si>
  <si>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</si>
  <si>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</si>
  <si>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</si>
  <si>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</si>
  <si>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</si>
  <si>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</si>
  <si>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</si>
  <si>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</si>
  <si>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</si>
  <si>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</si>
  <si>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</si>
  <si>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</si>
  <si>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</si>
  <si>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</si>
  <si>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</si>
  <si>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</si>
  <si>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</si>
  <si>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</si>
  <si>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</si>
  <si>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</si>
  <si>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</si>
  <si>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</si>
  <si>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</si>
  <si>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</si>
  <si>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</si>
  <si>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</si>
  <si>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</si>
  <si>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</si>
  <si>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</si>
  <si>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</si>
  <si>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</si>
  <si>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</si>
  <si>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</si>
  <si>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</si>
  <si>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</si>
  <si>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</si>
  <si>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</si>
  <si>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</si>
  <si>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</si>
  <si>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</si>
  <si>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</si>
  <si>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</si>
  <si>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</si>
  <si>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</si>
  <si>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</si>
  <si>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</si>
  <si>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</si>
  <si>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</si>
  <si>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</si>
  <si>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</si>
  <si>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</si>
  <si>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</si>
  <si>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</si>
  <si>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</si>
  <si>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</si>
  <si>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</si>
  <si>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</si>
  <si>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</si>
  <si>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</si>
  <si>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</si>
  <si>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</si>
  <si>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</si>
  <si>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</si>
  <si>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</si>
  <si>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</si>
  <si>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</si>
  <si>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</si>
  <si>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</si>
  <si>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</si>
  <si>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</si>
  <si>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</si>
  <si>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</si>
  <si>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</si>
  <si>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</si>
  <si>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</si>
  <si>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</si>
  <si>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</si>
  <si>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</si>
  <si>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</si>
  <si>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</si>
  <si>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</si>
  <si>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</si>
  <si>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</si>
  <si>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</si>
  <si>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</si>
  <si>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</si>
  <si>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</si>
  <si>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</si>
  <si>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</si>
  <si>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</si>
  <si>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</si>
  <si>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</si>
  <si>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</si>
  <si>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</si>
  <si>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</si>
  <si>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</si>
  <si>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</si>
  <si>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</si>
  <si>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</si>
  <si>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</si>
  <si>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</si>
  <si>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</si>
  <si>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</si>
  <si>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</si>
  <si>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</si>
  <si>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</si>
  <si>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</si>
  <si>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</si>
  <si>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</si>
  <si>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</si>
  <si>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</si>
  <si>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</si>
  <si>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</si>
  <si>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</si>
  <si>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</si>
  <si>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</si>
  <si>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</si>
  <si>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</si>
  <si>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</si>
  <si>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</si>
  <si>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</si>
  <si>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</si>
  <si>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</si>
  <si>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</si>
  <si>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</si>
  <si>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</si>
  <si>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</si>
  <si>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</si>
  <si>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</si>
  <si>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</si>
  <si>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</si>
  <si>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</si>
  <si>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</si>
  <si>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</si>
  <si>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</si>
  <si>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</si>
  <si>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</si>
  <si>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</si>
  <si>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</si>
  <si>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</si>
  <si>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</si>
  <si>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</si>
  <si>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</si>
  <si>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</si>
  <si>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</si>
  <si>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</si>
  <si>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</si>
  <si>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</si>
  <si>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</si>
  <si>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</si>
  <si>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</si>
  <si>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</si>
  <si>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</si>
  <si>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</si>
  <si>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</si>
  <si>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</si>
  <si>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</si>
  <si>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</si>
  <si>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</si>
  <si>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</si>
  <si>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</si>
  <si>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</si>
  <si>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</si>
  <si>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</si>
  <si>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</si>
  <si>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</si>
  <si>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</si>
  <si>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</si>
  <si>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</si>
  <si>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</si>
  <si>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</si>
  <si>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</si>
  <si>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</si>
  <si>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</si>
  <si>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</si>
  <si>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</si>
  <si>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</si>
  <si>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</si>
  <si>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</si>
  <si>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</si>
  <si>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</si>
  <si>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</si>
  <si>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</si>
  <si>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</si>
  <si>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</si>
  <si>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</si>
  <si>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</si>
  <si>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</si>
  <si>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</si>
  <si>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</si>
  <si>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</si>
  <si>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</si>
  <si>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</si>
  <si>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</si>
  <si>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</si>
  <si>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</si>
  <si>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</si>
  <si>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</si>
  <si>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</si>
  <si>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</si>
  <si>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</si>
  <si>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</si>
  <si>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</si>
  <si>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</si>
  <si>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</si>
  <si>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</si>
  <si>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</si>
  <si>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</si>
  <si>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</si>
  <si>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</si>
  <si>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</si>
  <si>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</si>
  <si>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</si>
  <si>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</si>
  <si>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</si>
  <si>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</si>
  <si>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</si>
  <si>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</si>
  <si>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</si>
  <si>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</si>
  <si>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</si>
  <si>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</si>
  <si>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</si>
  <si>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</si>
  <si>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</si>
  <si>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</si>
  <si>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</si>
  <si>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</si>
  <si>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</si>
  <si>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</si>
  <si>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</si>
  <si>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</si>
  <si>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</si>
  <si>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</si>
  <si>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</si>
  <si>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</si>
  <si>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</si>
  <si>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</si>
  <si>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</si>
  <si>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</si>
  <si>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</si>
  <si>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</si>
  <si>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</si>
  <si>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</si>
  <si>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</si>
  <si>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</si>
  <si>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</si>
  <si>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</si>
  <si>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</si>
  <si>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</si>
  <si>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</si>
  <si>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</si>
  <si>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</si>
  <si>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</si>
  <si>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</si>
  <si>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</si>
  <si>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</si>
  <si>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</si>
  <si>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</si>
  <si>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</si>
  <si>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</si>
  <si>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</si>
  <si>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</si>
  <si>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</si>
  <si>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</si>
  <si>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</si>
  <si>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</si>
  <si>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</si>
  <si>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</si>
  <si>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</si>
  <si>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</si>
  <si>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</si>
  <si>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</si>
  <si>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</si>
  <si>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</si>
  <si>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</si>
  <si>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</si>
  <si>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</si>
  <si>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</si>
  <si>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</si>
  <si>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</si>
  <si>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</si>
  <si>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</si>
  <si>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</si>
  <si>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</si>
  <si>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</si>
  <si>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</si>
  <si>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</si>
  <si>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</si>
  <si>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</si>
  <si>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</si>
  <si>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</si>
  <si>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</si>
  <si>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</si>
  <si>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</si>
  <si>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</si>
  <si>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</si>
  <si>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</si>
  <si>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</si>
  <si>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</si>
  <si>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</si>
  <si>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</si>
  <si>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</si>
  <si>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</si>
  <si>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</si>
  <si>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</si>
  <si>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</si>
  <si>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</si>
  <si>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</si>
  <si>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</si>
  <si>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</si>
  <si>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</si>
  <si>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</si>
  <si>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</si>
  <si>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</si>
  <si>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</si>
  <si>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</si>
  <si>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</si>
  <si>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</si>
  <si>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</si>
  <si>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</si>
  <si>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</si>
  <si>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</si>
  <si>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</si>
  <si>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</si>
  <si>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</si>
  <si>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</si>
  <si>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</si>
  <si>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</si>
  <si>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</si>
  <si>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</si>
  <si>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</si>
  <si>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</si>
  <si>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</si>
  <si>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</si>
  <si>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</si>
  <si>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</si>
  <si>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</si>
  <si>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</si>
  <si>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</si>
  <si>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</si>
  <si>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</si>
  <si>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</si>
  <si>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</si>
  <si>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</si>
  <si>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</si>
  <si>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</si>
  <si>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</si>
  <si>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</si>
  <si>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</si>
  <si>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</si>
  <si>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</si>
  <si>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</si>
  <si>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</si>
  <si>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</si>
  <si>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</si>
  <si>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</si>
  <si>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</si>
  <si>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</si>
  <si>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</si>
  <si>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</si>
  <si>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</si>
  <si>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</si>
  <si>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</si>
  <si>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</si>
  <si>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</si>
  <si>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</si>
  <si>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</si>
  <si>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</si>
  <si>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</si>
  <si>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</si>
  <si>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</si>
  <si>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</si>
  <si>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</si>
  <si>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</si>
  <si>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</si>
  <si>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</si>
  <si>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</si>
  <si>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</si>
  <si>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</si>
  <si>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</si>
  <si>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</si>
  <si>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</si>
  <si>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</si>
  <si>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</si>
  <si>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</si>
  <si>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</si>
  <si>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</si>
  <si>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</si>
  <si>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</si>
  <si>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</si>
  <si>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</si>
  <si>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</si>
  <si>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</si>
  <si>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</si>
  <si>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</si>
  <si>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</si>
  <si>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</si>
  <si>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</si>
  <si>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</si>
  <si>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</si>
  <si>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</si>
  <si>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</si>
  <si>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</si>
  <si>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</si>
  <si>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</si>
  <si>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</si>
  <si>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</si>
  <si>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</si>
  <si>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</si>
  <si>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</si>
  <si>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</si>
  <si>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</si>
  <si>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</si>
  <si>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</si>
  <si>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</si>
  <si>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</si>
  <si>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</si>
  <si>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</si>
  <si>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</si>
  <si>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</si>
  <si>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</si>
  <si>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</si>
  <si>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</si>
  <si>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</si>
  <si>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</si>
  <si>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</si>
  <si>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</si>
  <si>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</si>
  <si>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</si>
  <si>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</si>
  <si>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</si>
  <si>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</si>
  <si>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</si>
  <si>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</si>
  <si>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</si>
  <si>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</si>
  <si>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</si>
  <si>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</si>
  <si>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</si>
  <si>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</si>
  <si>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</si>
  <si>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</si>
  <si>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</si>
  <si>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</si>
  <si>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</si>
  <si>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</si>
  <si>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</si>
  <si>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</si>
  <si>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</si>
  <si>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</si>
  <si>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</si>
  <si>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</si>
  <si>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</si>
  <si>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</si>
  <si>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</si>
  <si>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</si>
  <si>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</si>
  <si>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</si>
  <si>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</si>
  <si>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</si>
  <si>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</si>
  <si>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</si>
  <si>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</si>
  <si>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</si>
  <si>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</si>
  <si>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</si>
  <si>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</si>
  <si>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</si>
  <si>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</si>
  <si>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</si>
  <si>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</si>
  <si>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</si>
  <si>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</si>
  <si>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</si>
  <si>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</si>
  <si>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</si>
  <si>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</si>
  <si>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</si>
  <si>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</si>
  <si>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</si>
  <si>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</si>
  <si>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</si>
  <si>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</si>
  <si>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</si>
  <si>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</si>
  <si>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</si>
  <si>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</si>
  <si>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</si>
  <si>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</si>
  <si>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</si>
  <si>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</si>
  <si>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</si>
  <si>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</si>
  <si>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</si>
  <si>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</si>
  <si>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</si>
  <si>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</si>
  <si>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</si>
  <si>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</si>
  <si>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</si>
  <si>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</si>
  <si>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</si>
  <si>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</si>
  <si>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</si>
  <si>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</si>
  <si>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</si>
  <si>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</si>
  <si>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</si>
  <si>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</si>
  <si>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</si>
  <si>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</si>
  <si>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</si>
  <si>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</si>
  <si>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</si>
  <si>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</si>
  <si>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</si>
  <si>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</si>
  <si>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</si>
  <si>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</si>
  <si>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</si>
  <si>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</si>
  <si>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</si>
  <si>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</si>
  <si>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</si>
  <si>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</si>
  <si>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</si>
  <si>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</si>
  <si>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</si>
  <si>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</si>
  <si>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</si>
  <si>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</si>
  <si>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</si>
  <si>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</si>
  <si>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</si>
  <si>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</si>
  <si>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</si>
  <si>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</si>
  <si>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</si>
  <si>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</si>
  <si>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</si>
  <si>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</si>
  <si>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</si>
  <si>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</si>
  <si>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</si>
  <si>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</si>
  <si>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</si>
  <si>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</si>
  <si>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</si>
  <si>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</si>
  <si>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</si>
  <si>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</si>
  <si>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</si>
  <si>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</si>
  <si>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</si>
  <si>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</si>
  <si>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</si>
  <si>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</si>
  <si>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</si>
  <si>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</si>
  <si>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</si>
  <si>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</si>
  <si>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</si>
  <si>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</si>
  <si>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</si>
  <si>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</si>
  <si>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</si>
  <si>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</si>
  <si>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</si>
  <si>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</si>
  <si>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</si>
  <si>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</si>
  <si>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</si>
  <si>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</si>
  <si>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</si>
  <si>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</si>
  <si>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</si>
  <si>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</si>
  <si>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</si>
  <si>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</si>
  <si>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</si>
  <si>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</si>
  <si>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</si>
  <si>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</si>
  <si>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</si>
  <si>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</si>
  <si>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</si>
  <si>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</si>
  <si>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</si>
  <si>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</si>
  <si>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</si>
  <si>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</si>
  <si>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</si>
  <si>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</si>
  <si>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</si>
  <si>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</si>
  <si>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</si>
  <si>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</si>
  <si>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</si>
  <si>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</si>
  <si>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</si>
  <si>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</si>
  <si>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</si>
  <si>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</si>
  <si>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</si>
  <si>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</si>
  <si>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</si>
  <si>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</si>
  <si>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</si>
  <si>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</si>
  <si>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</si>
  <si>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</si>
  <si>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</si>
  <si>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</si>
  <si>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</si>
  <si>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</si>
  <si>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</si>
  <si>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</si>
  <si>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</si>
  <si>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</si>
  <si>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</si>
  <si>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</si>
  <si>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</si>
  <si>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</si>
  <si>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</si>
  <si>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</si>
  <si>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</si>
  <si>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</si>
  <si>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</si>
  <si>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</si>
  <si>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</si>
  <si>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</si>
  <si>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</si>
  <si>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</si>
  <si>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</si>
  <si>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</si>
  <si>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</si>
  <si>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</si>
  <si>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</si>
  <si>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</si>
  <si>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</si>
  <si>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</si>
  <si>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</si>
  <si>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</si>
  <si>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</si>
  <si>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</si>
  <si>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</si>
  <si>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</si>
  <si>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</si>
  <si>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</si>
  <si>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</si>
  <si>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</si>
  <si>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</si>
  <si>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</si>
  <si>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</si>
  <si>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</si>
  <si>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</si>
  <si>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</si>
  <si>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</si>
  <si>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</si>
  <si>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</si>
  <si>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</si>
  <si>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</si>
  <si>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</si>
  <si>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</si>
  <si>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</si>
  <si>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</si>
  <si>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</si>
  <si>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</si>
  <si>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</si>
  <si>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</si>
  <si>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</si>
  <si>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</si>
  <si>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</si>
  <si>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</si>
  <si>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</si>
  <si>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</si>
  <si>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</si>
  <si>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</si>
  <si>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</si>
  <si>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</si>
  <si>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</si>
  <si>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</si>
  <si>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</si>
  <si>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</si>
  <si>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</si>
  <si>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</si>
  <si>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</si>
  <si>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</si>
  <si>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</si>
  <si>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</si>
  <si>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</si>
  <si>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</si>
  <si>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</si>
  <si>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</si>
  <si>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</si>
  <si>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</si>
  <si>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</si>
  <si>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</si>
  <si>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</si>
  <si>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</si>
  <si>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</si>
  <si>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</si>
  <si>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</si>
  <si>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</si>
  <si>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</si>
  <si>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</si>
  <si>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</si>
  <si>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</si>
  <si>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</si>
  <si>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</si>
  <si>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</si>
  <si>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</si>
  <si>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</si>
  <si>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</si>
  <si>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</si>
  <si>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</si>
  <si>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</si>
  <si>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</si>
  <si>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</si>
  <si>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</si>
  <si>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</si>
  <si>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</si>
  <si>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</si>
  <si>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</si>
  <si>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</si>
  <si>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</si>
  <si>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</si>
  <si>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</si>
  <si>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</si>
  <si>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</si>
  <si>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</si>
  <si>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</si>
  <si>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</si>
  <si>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</si>
  <si>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</si>
  <si>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</si>
  <si>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</si>
  <si>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</si>
  <si>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</si>
  <si>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</si>
  <si>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</si>
  <si>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</si>
  <si>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</si>
  <si>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</si>
  <si>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</si>
  <si>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</si>
  <si>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</si>
  <si>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</si>
  <si>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</si>
  <si>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</si>
  <si>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</si>
  <si>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</si>
  <si>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</si>
  <si>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</si>
  <si>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</si>
  <si>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</si>
  <si>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</si>
  <si>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</si>
  <si>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</si>
  <si>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</si>
  <si>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</si>
  <si>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</si>
  <si>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</si>
  <si>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</si>
  <si>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</si>
  <si>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</si>
  <si>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</si>
  <si>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</si>
  <si>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</si>
  <si>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</si>
  <si>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</si>
  <si>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</si>
  <si>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</si>
  <si>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</si>
  <si>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</si>
  <si>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</si>
  <si>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</si>
  <si>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</si>
  <si>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</si>
  <si>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</si>
  <si>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</si>
  <si>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</si>
  <si>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</si>
  <si>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</si>
  <si>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</si>
  <si>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</si>
  <si>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</si>
  <si>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</si>
  <si>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</si>
  <si>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</si>
  <si>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</si>
  <si>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</si>
  <si>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</si>
  <si>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</si>
  <si>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</si>
  <si>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</si>
  <si>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</si>
  <si>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</si>
  <si>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</si>
  <si>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</si>
  <si>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</si>
  <si>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</si>
  <si>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</si>
  <si>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</si>
  <si>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</si>
  <si>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</si>
  <si>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</si>
  <si>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</si>
  <si>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</si>
  <si>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</si>
  <si>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</si>
  <si>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</si>
  <si>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</si>
  <si>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</si>
  <si>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</si>
  <si>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</si>
  <si>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</si>
  <si>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</si>
  <si>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</si>
  <si>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</si>
  <si>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</si>
  <si>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</si>
  <si>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</si>
  <si>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</si>
  <si>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</si>
  <si>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</si>
  <si>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</si>
  <si>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</si>
  <si>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</si>
  <si>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</si>
  <si>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</si>
  <si>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</si>
  <si>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</si>
  <si>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</si>
  <si>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</si>
  <si>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</si>
  <si>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</si>
  <si>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</si>
  <si>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</si>
  <si>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</si>
  <si>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</si>
  <si>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</si>
  <si>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</si>
  <si>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</si>
  <si>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</si>
  <si>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</si>
  <si>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</si>
  <si>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</si>
  <si>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</si>
  <si>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</si>
  <si>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</si>
  <si>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</si>
  <si>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</si>
  <si>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</si>
  <si>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</si>
  <si>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</si>
  <si>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</si>
  <si>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</si>
  <si>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</si>
  <si>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</si>
  <si>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</si>
  <si>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</si>
  <si>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</si>
  <si>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</si>
  <si>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</si>
  <si>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</si>
  <si>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</si>
  <si>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</si>
  <si>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</si>
  <si>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</si>
  <si>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</si>
  <si>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</si>
  <si>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</si>
  <si>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</si>
  <si>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</si>
  <si>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</si>
  <si>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</si>
  <si>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</si>
  <si>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</si>
  <si>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</si>
  <si>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</si>
  <si>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</si>
  <si>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</si>
  <si>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</si>
  <si>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</si>
  <si>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</si>
  <si>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</si>
  <si>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</si>
  <si>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</si>
  <si>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</si>
  <si>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</si>
  <si>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</si>
  <si>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</si>
  <si>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</si>
  <si>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</si>
  <si>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</si>
  <si>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</si>
  <si>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</si>
  <si>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</si>
  <si>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</si>
  <si>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</si>
  <si>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</si>
  <si>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</si>
  <si>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</si>
  <si>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</si>
  <si>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</si>
  <si>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</si>
  <si>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</si>
  <si>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</si>
  <si>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</si>
  <si>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</si>
  <si>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</si>
  <si>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</si>
  <si>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</si>
  <si>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</si>
  <si>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</si>
  <si>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</si>
  <si>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</si>
  <si>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</si>
  <si>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</si>
  <si>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</si>
  <si>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</si>
  <si>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</si>
  <si>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</si>
  <si>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</si>
  <si>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</si>
  <si>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</si>
  <si>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</si>
  <si>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</si>
  <si>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</si>
  <si>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</si>
  <si>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</si>
  <si>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</si>
  <si>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</si>
  <si>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</si>
  <si>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</si>
  <si>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</si>
  <si>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</si>
  <si>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</si>
  <si>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</si>
  <si>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</si>
  <si>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</si>
  <si>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</si>
  <si>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</si>
  <si>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</si>
  <si>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</si>
  <si>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</si>
  <si>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</si>
  <si>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</si>
  <si>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</si>
  <si>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</si>
  <si>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</si>
  <si>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</si>
  <si>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</si>
  <si>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</si>
  <si>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</si>
  <si>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</si>
  <si>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</si>
  <si>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</si>
  <si>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</si>
  <si>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</si>
  <si>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</si>
  <si>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</si>
  <si>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</si>
  <si>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</si>
  <si>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</si>
  <si>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</si>
  <si>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</si>
  <si>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</si>
  <si>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</si>
  <si>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</si>
  <si>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</si>
  <si>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</si>
  <si>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</si>
  <si>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</si>
  <si>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</si>
  <si>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</si>
  <si>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</si>
  <si>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</si>
  <si>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</si>
  <si>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</si>
  <si>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</si>
  <si>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</si>
  <si>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</si>
  <si>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</si>
  <si>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</si>
  <si>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</si>
  <si>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</si>
  <si>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</si>
  <si>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</si>
  <si>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</si>
  <si>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</si>
  <si>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</si>
  <si>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</si>
  <si>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</si>
  <si>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</si>
  <si>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</si>
  <si>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</si>
  <si>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</si>
  <si>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</si>
  <si>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</si>
  <si>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</si>
  <si>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</si>
  <si>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</si>
  <si>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</si>
  <si>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</si>
  <si>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</si>
  <si>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</si>
  <si>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</si>
  <si>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</si>
  <si>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</si>
  <si>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</si>
  <si>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</si>
  <si>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</si>
  <si>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</si>
  <si>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</si>
  <si>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</si>
  <si>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</si>
  <si>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</si>
  <si>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</si>
  <si>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</si>
  <si>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</si>
  <si>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</si>
  <si>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</si>
  <si>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</si>
  <si>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</si>
  <si>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</si>
  <si>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</si>
  <si>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</si>
  <si>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</si>
  <si>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</si>
  <si>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</si>
  <si>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</si>
  <si>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</si>
  <si>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</si>
  <si>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</si>
  <si>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</si>
  <si>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</si>
  <si>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</si>
  <si>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</si>
  <si>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</si>
  <si>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</si>
  <si>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</si>
  <si>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</si>
  <si>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</si>
  <si>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</si>
  <si>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</si>
  <si>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</si>
  <si>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</si>
  <si>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</si>
  <si>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</si>
  <si>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</si>
  <si>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</si>
  <si>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</si>
  <si>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</si>
  <si>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</si>
  <si>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</si>
  <si>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</si>
  <si>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</si>
  <si>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</si>
  <si>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</si>
  <si>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</si>
  <si>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</si>
  <si>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</si>
  <si>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</si>
  <si>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</si>
  <si>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</si>
  <si>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</si>
  <si>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</si>
  <si>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</si>
  <si>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</si>
  <si>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</si>
  <si>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</si>
  <si>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</si>
  <si>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</si>
  <si>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</si>
  <si>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</si>
  <si>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</si>
  <si>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</si>
  <si>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</si>
  <si>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</si>
  <si>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</si>
  <si>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</si>
  <si>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</si>
  <si>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</si>
  <si>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</si>
  <si>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</si>
  <si>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</si>
  <si>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</si>
  <si>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</si>
  <si>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</si>
  <si>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</si>
  <si>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</si>
  <si>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</si>
  <si>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</si>
  <si>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</si>
  <si>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</si>
  <si>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</si>
  <si>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</si>
  <si>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</si>
  <si>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</si>
  <si>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</si>
  <si>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</si>
  <si>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</si>
  <si>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</si>
  <si>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</si>
  <si>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</si>
  <si>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</si>
  <si>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</si>
  <si>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</si>
  <si>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</si>
  <si>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</si>
  <si>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</si>
  <si>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</si>
  <si>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</si>
  <si>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</si>
  <si>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</si>
  <si>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</si>
  <si>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</si>
  <si>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</si>
  <si>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</si>
  <si>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</si>
  <si>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</si>
  <si>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</si>
  <si>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</si>
  <si>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</si>
  <si>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</si>
  <si>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</si>
  <si>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</si>
  <si>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</si>
  <si>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</si>
  <si>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</si>
  <si>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</si>
  <si>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</si>
  <si>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</si>
  <si>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</si>
  <si>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</si>
  <si>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</si>
  <si>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</si>
  <si>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</si>
  <si>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</si>
  <si>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</si>
  <si>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</si>
  <si>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</si>
  <si>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</si>
  <si>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</si>
  <si>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</si>
  <si>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</si>
  <si>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</si>
  <si>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</si>
  <si>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</si>
  <si>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</si>
  <si>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</si>
  <si>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</si>
  <si>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</si>
  <si>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</si>
  <si>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</si>
  <si>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</si>
  <si>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</si>
  <si>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</si>
  <si>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</si>
  <si>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</si>
  <si>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</si>
  <si>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</si>
  <si>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</si>
  <si>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</si>
  <si>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</si>
  <si>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</si>
  <si>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</si>
  <si>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</si>
  <si>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</si>
  <si>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</si>
  <si>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</si>
  <si>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</si>
  <si>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</si>
  <si>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</si>
  <si>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</si>
  <si>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</si>
  <si>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</si>
  <si>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</si>
  <si>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</si>
  <si>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</si>
  <si>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</si>
  <si>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</si>
  <si>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</si>
  <si>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</si>
  <si>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</si>
  <si>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</si>
  <si>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</si>
  <si>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</si>
  <si>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</si>
  <si>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</si>
  <si>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</si>
  <si>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</si>
  <si>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</si>
  <si>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</si>
  <si>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</si>
  <si>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</si>
  <si>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</si>
  <si>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</si>
  <si>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</si>
  <si>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</si>
  <si>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</si>
  <si>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</si>
  <si>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</si>
  <si>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</si>
  <si>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</si>
  <si>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</si>
  <si>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</si>
  <si>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</si>
  <si>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</si>
  <si>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</si>
  <si>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</si>
  <si>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</si>
  <si>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</si>
  <si>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</si>
  <si>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</si>
  <si>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</si>
  <si>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</si>
  <si>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</si>
  <si>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</si>
  <si>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</si>
  <si>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</si>
  <si>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</si>
  <si>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</si>
  <si>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</si>
  <si>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</si>
  <si>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</si>
  <si>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</si>
  <si>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</si>
  <si>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</si>
  <si>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</si>
  <si>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</si>
  <si>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</si>
  <si>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</si>
  <si>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</si>
  <si>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</si>
  <si>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</si>
  <si>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</si>
  <si>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</si>
  <si>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</si>
  <si>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</si>
  <si>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</si>
  <si>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</si>
  <si>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</si>
  <si>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</si>
  <si>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</si>
  <si>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</si>
  <si>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</si>
  <si>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</si>
  <si>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</si>
  <si>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</si>
  <si>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</si>
  <si>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</si>
  <si>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</si>
  <si>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</si>
  <si>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</si>
  <si>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</si>
  <si>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</si>
  <si>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</si>
  <si>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</si>
  <si>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</si>
  <si>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</si>
  <si>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</si>
  <si>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</si>
  <si>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</si>
  <si>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</si>
  <si>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</si>
  <si>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</si>
  <si>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</si>
  <si>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</si>
  <si>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</si>
  <si>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</si>
  <si>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</si>
  <si>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</si>
  <si>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</si>
  <si>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</si>
  <si>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</si>
  <si>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</si>
  <si>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</si>
  <si>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</si>
  <si>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</si>
  <si>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</si>
  <si>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</si>
  <si>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</si>
  <si>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</si>
  <si>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</si>
  <si>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</si>
  <si>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</si>
  <si>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</si>
  <si>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</si>
  <si>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</si>
  <si>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</si>
  <si>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</si>
  <si>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</si>
  <si>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</si>
  <si>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</si>
  <si>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</si>
  <si>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</si>
  <si>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</si>
  <si>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</si>
  <si>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</si>
  <si>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</si>
  <si>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</si>
  <si>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</si>
  <si>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</si>
  <si>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</si>
  <si>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</si>
  <si>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</si>
  <si>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</si>
  <si>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</si>
  <si>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</si>
  <si>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</si>
  <si>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</si>
  <si>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</si>
  <si>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</si>
  <si>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</si>
  <si>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</si>
  <si>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</si>
  <si>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</si>
  <si>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</si>
  <si>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</si>
  <si>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</si>
  <si>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</si>
  <si>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</si>
  <si>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</si>
  <si>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</si>
  <si>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</si>
  <si>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</si>
  <si>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</si>
  <si>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</si>
  <si>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</si>
  <si>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</si>
  <si>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</si>
  <si>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</si>
  <si>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</si>
  <si>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</si>
  <si>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</si>
  <si>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</si>
  <si>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</si>
  <si>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</si>
  <si>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</si>
  <si>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</si>
  <si>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</si>
  <si>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</si>
  <si>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</si>
  <si>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</si>
  <si>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</si>
  <si>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</si>
  <si>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</si>
  <si>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</si>
  <si>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</si>
  <si>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</si>
  <si>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</si>
  <si>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</si>
  <si>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</si>
  <si>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</si>
  <si>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</si>
  <si>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</si>
  <si>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</si>
  <si>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</si>
  <si>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</si>
  <si>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</si>
  <si>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</si>
  <si>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</si>
  <si>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</si>
  <si>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</si>
  <si>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</si>
  <si>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</si>
  <si>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</si>
  <si>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</si>
  <si>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</si>
  <si>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</si>
  <si>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</si>
  <si>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</si>
  <si>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</si>
  <si>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</si>
  <si>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</si>
  <si>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</si>
  <si>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</si>
  <si>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</si>
  <si>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</si>
  <si>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</si>
  <si>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</si>
  <si>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</si>
  <si>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</si>
  <si>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</si>
  <si>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</si>
  <si>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</si>
  <si>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</si>
  <si>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</si>
  <si>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</si>
  <si>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</si>
  <si>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</si>
  <si>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</si>
  <si>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</si>
  <si>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</si>
  <si>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</si>
  <si>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</si>
  <si>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</si>
  <si>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</si>
  <si>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</si>
  <si>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</si>
  <si>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</si>
  <si>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</si>
  <si>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</si>
  <si>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</si>
  <si>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</si>
  <si>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</si>
  <si>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</si>
  <si>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</si>
  <si>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</si>
  <si>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</si>
  <si>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</si>
  <si>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</si>
  <si>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</si>
  <si>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</si>
  <si>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</si>
  <si>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</si>
  <si>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</si>
  <si>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</si>
  <si>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</si>
  <si>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</si>
  <si>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</si>
  <si>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</si>
  <si>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</si>
  <si>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</si>
  <si>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</si>
  <si>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</si>
  <si>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</si>
  <si>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</si>
  <si>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</si>
  <si>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</si>
  <si>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</si>
  <si>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</si>
  <si>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</si>
  <si>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</si>
  <si>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</si>
  <si>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</si>
  <si>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</si>
  <si>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</si>
  <si>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</si>
  <si>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</si>
  <si>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</si>
  <si>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</si>
  <si>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</si>
  <si>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</si>
  <si>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</si>
  <si>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</si>
  <si>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</si>
  <si>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</si>
  <si>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</si>
  <si>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</si>
  <si>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</si>
  <si>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</si>
  <si>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</si>
  <si>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</si>
  <si>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</si>
  <si>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</si>
  <si>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</si>
  <si>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</si>
  <si>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</si>
  <si>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</si>
  <si>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</si>
  <si>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</si>
  <si>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</si>
  <si>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</si>
  <si>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</si>
  <si>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</si>
  <si>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</si>
  <si>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</si>
  <si>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</si>
  <si>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</si>
  <si>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</si>
  <si>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</si>
  <si>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</si>
  <si>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</si>
  <si>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</si>
  <si>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</si>
  <si>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</si>
  <si>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</si>
  <si>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</si>
  <si>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</si>
  <si>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</si>
  <si>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</si>
  <si>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</si>
  <si>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</si>
  <si>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</si>
  <si>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</si>
  <si>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</si>
  <si>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</si>
  <si>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</si>
  <si>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</si>
  <si>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</si>
  <si>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</si>
  <si>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</si>
  <si>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</si>
  <si>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</si>
  <si>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</si>
  <si>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</si>
  <si>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</si>
  <si>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</si>
  <si>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</si>
  <si>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</si>
  <si>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</si>
  <si>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</si>
  <si>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</si>
  <si>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</si>
  <si>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</si>
  <si>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</si>
  <si>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</si>
  <si>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</si>
  <si>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</si>
  <si>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</si>
  <si>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</si>
  <si>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</si>
  <si>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</si>
  <si>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</si>
  <si>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</si>
  <si>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</si>
  <si>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</si>
  <si>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</si>
  <si>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</si>
  <si>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</si>
  <si>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</si>
  <si>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</si>
  <si>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</si>
  <si>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</si>
  <si>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</si>
  <si>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</si>
  <si>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</si>
  <si>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</si>
  <si>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</si>
  <si>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</si>
  <si>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</si>
  <si>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</si>
  <si>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</si>
  <si>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</si>
  <si>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</si>
  <si>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</si>
  <si>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</si>
  <si>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</si>
  <si>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</si>
  <si>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</si>
  <si>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</si>
  <si>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</si>
  <si>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</si>
  <si>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</si>
  <si>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</si>
  <si>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</si>
  <si>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</si>
  <si>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</si>
  <si>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</si>
  <si>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</si>
  <si>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</si>
  <si>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</si>
  <si>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</si>
  <si>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</si>
  <si>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</si>
  <si>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</si>
  <si>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</si>
  <si>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</si>
  <si>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</si>
  <si>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</si>
  <si>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</si>
  <si>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</si>
  <si>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</si>
  <si>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</si>
  <si>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</si>
  <si>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</si>
  <si>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</si>
  <si>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</si>
  <si>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</si>
  <si>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</si>
  <si>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</si>
  <si>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</si>
  <si>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</si>
  <si>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</si>
  <si>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</si>
  <si>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</si>
  <si>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</si>
  <si>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</si>
  <si>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</si>
  <si>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</si>
  <si>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</si>
  <si>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</si>
  <si>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</si>
  <si>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</si>
  <si>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</si>
  <si>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</si>
  <si>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</si>
  <si>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</si>
  <si>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</si>
  <si>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</si>
  <si>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</si>
  <si>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</si>
  <si>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</si>
  <si>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</si>
  <si>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</si>
  <si>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</si>
  <si>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</si>
  <si>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</si>
  <si>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</si>
  <si>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</si>
  <si>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</si>
  <si>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</si>
  <si>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</si>
  <si>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</si>
  <si>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</si>
  <si>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</si>
  <si>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</si>
  <si>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</si>
  <si>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</si>
  <si>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</si>
  <si>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PCM-20251119-00001602</t>
  </si>
  <si>
    <t>ETA:20 Min</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</si>
  <si>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</si>
  <si>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</si>
  <si>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</si>
  <si>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</si>
  <si>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</si>
  <si>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</si>
  <si>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</si>
  <si>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</si>
  <si>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</si>
  <si>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</si>
  <si>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</si>
  <si>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</si>
  <si>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</si>
  <si>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</si>
  <si>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</si>
  <si>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</si>
  <si>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</si>
  <si>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</si>
  <si>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EM Team on the way ETA: 25 Mins</t>
  </si>
  <si>
    <t xml:space="preserve">EM team facing access issue as no access with car , site located in kodana camp </t>
  </si>
  <si>
    <t>PCM-20251119-00001655</t>
  </si>
  <si>
    <t>team need 40 minutes</t>
  </si>
  <si>
    <t>PCM-20251119-00001659</t>
  </si>
  <si>
    <t xml:space="preserve">team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</si>
</sst>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317.79437476852036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45980.742800694446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45980.742800694446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45980.742800694446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45980.742800694446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45980.742800694446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45980.742800694446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45980.742800694446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45980.742800694446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45980.742800694446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45980.742800694446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45980.742800694446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45980.742800694446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45980.742800694446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45980.742800694446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45980.742800694446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45980.742800694446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45980.742800694446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45980.742800694446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45980.742800694446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45980.742800694446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45980.742800694446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45980.742800694446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45980.742800694446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45980.742800694446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45980.742800694446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45980.742800694446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45980.742800694446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45980.742800694446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45980.742800694446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45980.742800694446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45980.742800694446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45980.742800694446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45980.742800694446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45980.742800694446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45980.742800694446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45980.742800694446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45980.742800694446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45980.742800694446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45980.742800694446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45980.742800694446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45980.742800694446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45980.742800694446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45980.742800694446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45980.742800694446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45980.742800694446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45980.742800694446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45980.742800694446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45980.742800694446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45980.742800694446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45980.742800694446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45980.742800694446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45980.742800694446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45980.742800694446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45980.742800694446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45980.742800694446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DCC1864-2B94-4C51-84CC-CCDF26E0596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155.74296273148502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45980.742800694446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45980.742800694446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45980.742800694446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45980.742800694446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45980.742800694446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45980.742800694446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45980.742800694446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45980.742800694446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45980.742800694446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45980.742800694446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45980.742800694446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45980.742800694446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45980.742800694446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45980.742800694446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45980.742800694446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45980.742800694446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45980.742800694446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45980.742800694446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45980.742800694446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45980.742800694446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45980.742800694446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45980.742800694446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45980.742800694446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45980.742800694446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45980.742800694446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45980.742800694446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45980.742800694446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45980.742800694446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45980.742800694446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45980.742800694446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45980.742800694446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45980.742800694446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45980.742800694446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45980.742800694446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45980.742800694446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45980.742800694446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45980.742800694446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45980.742800694446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45980.742800694446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45980.742800694446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45980.742800694446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45980.742800694446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45980.742800694446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45980.742800694446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45980.742800694446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45980.742800694446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45980.742800694446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45980.742800694446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45980.742800694446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45980.742800694446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45980.742800694446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45980.742800694446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45980.742800694446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45980.742800694446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45980.742800694446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45980.742800694446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45980.742800694446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45980.742800694446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45980.742800694446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45980.742800694446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45980.742800694446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45980.742800694446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45980.742800694446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45980.742800694446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45980.742800694446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45980.742800694446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45980.742800694446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45980.742800694446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45980.742800694446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45980.742800694446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45980.742800694446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45980.742800694446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45980.742800694446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45980.742800694446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45980.742800694446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45980.742800694446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45980.742800694446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45980.742800694446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45980.742800694446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45980.742800694446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45980.742800694446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45980.742800694446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45980.742800694446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45980.742800694446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45980.742800694446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45980.742800694446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45980.742800694446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45980.742800694446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45980.742800694446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45980.742800694446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45980.742800694446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45980.742800694446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45980.742800694446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45980.742800694446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45980.742800694446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45980.742800694446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45980.742800694446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45980.742800694446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45980.742800694446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45980.742800694446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45980.742800694446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45980.742800694446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45980.742800694446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45980.742800694446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45980.742800694446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45980.742800694446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45980.742800694446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45980.742800694446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45980.742800694446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45980.742800694446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45980.742800694446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45980.742800694446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45980.742800694446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45980.742800694446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45980.742800694446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45980.742800694446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45980.742800694446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45980.742800694446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45980.742800694446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45980.742800694446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45980.742800694446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45980.742800694446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45980.742800694446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45980.742800694446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45980.742800694446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45980.742800694446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45980.742800694446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45980.742800694446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45980.742800694446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45980.742800694446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45980.742800694446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45980.742800694446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45980.742800694446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45980.742800694446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45980.742800694446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45980.742800694446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45980.742800694446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45980.742800694446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45980.742800694446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45980.742800694446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45980.742800694446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45980.742800694446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45980.742800694446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45980.742800694446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45980.742800694446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45980.742800694446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45980.742800694446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45980.742800694446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45980.742800694446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45980.742800694446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45980.742800694446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45980.742800694446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45980.742800694446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45980.742800694446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45980.742800694446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45980.742800694446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45980.742800694446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45980.742800694446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45980.742800694446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45980.742800694446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45980.742800694446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45980.742800694446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45980.742800694446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45980.742800694446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45980.742800694446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45980.742800694446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45980.742800694446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45980.742800694446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45980.742800694446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45980.742800694446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45980.742800694446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45980.742800694446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45980.742800694446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45980.742800694446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45980.742800694446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45980.742800694446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45980.742800694446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45980.742800694446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45980.742800694446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45980.742800694446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45980.742800694446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45980.742800694446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v>
      </c>
      <c r="D2" s="85" t="s">
        <v>25623</v>
      </c>
      <c r="E2" s="61" t="s">
        <v>39021</v>
      </c>
      <c r="F2" s="22">
        <v>45980.686967592592</v>
      </c>
      <c r="G2" s="21">
        <f t="shared" ref="G2:G3" ca="1" si="0">IFERROR(NOW()-F2,"-")</f>
        <v>5.5833101854659617E-2</v>
      </c>
      <c r="H2" s="22">
        <v>45980.681898148148</v>
      </c>
      <c r="I2" s="19" t="str">
        <f>IFERROR(VLOOKUP(D2,DB!A:F,6,0),"")</f>
        <v>SCECO</v>
      </c>
      <c r="J2" s="18" t="str">
        <f>IFERROR(VLOOKUP(D2,DB!A:G,7,0),"")</f>
        <v>Vandalized</v>
      </c>
      <c r="K2" s="45" t="s">
        <v>39106</v>
      </c>
      <c r="L2" s="23" t="str">
        <f>IFERROR(VLOOKUP(D2,DB!A:I,9,0),"")</f>
        <v>Latis</v>
      </c>
    </row>
    <row r="3" spans="1:13" ht="15" customHeight="1">
      <c r="A3" s="19"/>
      <c r="B3" s="61" t="str">
        <f>IFERROR(VLOOKUP(D3,DB!A:K,11,0),"")</f>
        <v/>
      </c>
      <c r="C3" s="18"/>
      <c r="D3" s="18"/>
      <c r="E3" s="18"/>
      <c r="F3" s="20"/>
      <c r="G3" s="21">
        <f t="shared" ca="1" si="0"/>
        <v>45980.742800694446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45980.742800694446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45980.742800694446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45980.742800694446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45980.742800694446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45980.742800694446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45980.742800694446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45980.742800694446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45980.742800694446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45980.742800694446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45980.742800694446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45980.742800694446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45980.742800694446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45980.742800694446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45980.742800694446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45980.742800694446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45980.742800694446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45980.742800694446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45980.742800694446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45980.742800694446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45980.742800694446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45980.742800694446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45980.742800694446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45980.742800694446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45980.742800694446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45980.742800694446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45980.742800694446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45980.742800694446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45980.742800694446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45980.742800694446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45980.742800694446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45980.742800694446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45980.742800694446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45980.742800694446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45980.742800694446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45980.742800694446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45980.742800694446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45980.742800694446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45980.742800694446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45980.742800694446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45980.742800694446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45980.742800694446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45980.742800694446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45980.742800694446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45980.742800694446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45980.742800694446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45980.742800694446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45980.742800694446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45980.742800694446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45980.742800694446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45980.742800694446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45980.742800694446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45980.742800694446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45980.742800694446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45980.742800694446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45980.742800694446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45980.742800694446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45980.742800694446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45980.742800694446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45980.742800694446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45980.742800694446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45980.742800694446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45980.742800694446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45980.742800694446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45980.742800694446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45980.742800694446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45980.742800694446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45980.742800694446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45980.742800694446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45980.742800694446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45980.742800694446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45980.742800694446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45980.742800694446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45980.742800694446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45980.742800694446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45980.742800694446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45980.742800694446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45980.742800694446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45980.742800694446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45980.742800694446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45980.742800694446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45980.742800694446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45980.742800694446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45980.742800694446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45980.742800694446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45980.742800694446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45980.742800694446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45980.742800694446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45980.742800694446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45980.742800694446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45980.742800694446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45980.742800694446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45980.742800694446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45980.742800694446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45980.742800694446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45980.742800694446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45980.742800694446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45980.742800694446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45980.742800694446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45980.742800694446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45980.742800694446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45980.742800694446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45980.742800694446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45980.742800694446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45980.742800694446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45980.742800694446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45980.742800694446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45980.742800694446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45980.742800694446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45980.742800694446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45980.742800694446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45980.742800694446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45980.742800694446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45980.742800694446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45980.742800694446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45980.742800694446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45980.742800694446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45980.742800694446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45980.742800694446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45980.742800694446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45980.742800694446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45980.742800694446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45980.742800694446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45980.742800694446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45980.742800694446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45980.742800694446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45980.742800694446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45980.742800694446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45980.742800694446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45980.742800694446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45980.742800694446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45980.742800694446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45980.742800694446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45980.742800694446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45980.742800694446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45980.742800694446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45980.742800694446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45980.742800694446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45980.742800694446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45980.742800694446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45980.742800694446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45980.742800694446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45980.742800694446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45980.742800694446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45980.742800694446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45980.742800694446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45980.742800694446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45980.742800694446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45980.742800694446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45980.742800694446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45980.742800694446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45980.742800694446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45980.742800694446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45980.742800694446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45980.742800694446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45980.742800694446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45980.742800694446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45980.742800694446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45980.742800694446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45980.742800694446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45980.742800694446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45980.742800694446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45980.742800694446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45980.742800694446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45980.742800694446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45980.742800694446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45980.742800694446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45980.742800694446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45980.742800694446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45980.742800694446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45980.742800694446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45980.742800694446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45980.742800694446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45980.742800694446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45980.742800694446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45980.742800694446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45980.742800694446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45980.742800694446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45980.742800694446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45980.742800694446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45980.742800694446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45980.742800694446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45980.742800694446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45980.742800694446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45980.742800694446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45980.742800694446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45980.742800694446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45980.742800694446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45980.742800694446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45980.742800694446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45980.742800694446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45980.742800694446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45980.742800694446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45980.742800694446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45980.742800694446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45980.742800694446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45980.742800694446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45980.742800694446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45980.742800694446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45980.742800694446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45980.742800694446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45980.742800694446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45980.742800694446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45980.742800694446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45980.742800694446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45980.742800694446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45980.742800694446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45980.742800694446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45980.742800694446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45980.742800694446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45980.742800694446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45980.742800694446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45980.742800694446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45980.742800694446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45980.742800694446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45980.742800694446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45980.742800694446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45980.742800694446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45980.742800694446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45980.742800694446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45980.742800694446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45980.742800694446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45980.742800694446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45980.742800694446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45980.742800694446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45980.742800694446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45980.742800694446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45980.742800694446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45980.742800694446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45980.742800694446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45980.742800694446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45980.742800694446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45980.742800694446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45980.742800694446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45980.742800694446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45980.742800694446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45980.742800694446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45980.742800694446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45980.742800694446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45980.742800694446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45980.742800694446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45980.742800694446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45980.742800694446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45980.742800694446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45980.742800694446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45980.742800694446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45980.742800694446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45980.742800694446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45980.742800694446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45980.742800694446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45980.742800694446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45980.742800694446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45980.742800694446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45980.742800694446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45980.742800694446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45980.742800694446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45980.742800694446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45980.742800694446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45980.742800694446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45980.742800694446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45980.742800694446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45980.742800694446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45980.742800694446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45980.742800694446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45980.742800694446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45980.742800694446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45980.742800694446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45980.742800694446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45980.742800694446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45980.742800694446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45980.742800694446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45980.742800694446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45980.742800694446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45980.742800694446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45980.742800694446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45980.742800694446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45980.742800694446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45980.742800694446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45980.742800694446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45980.742800694446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45980.742800694446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45980.742800694446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45980.742800694446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45980.742800694446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45980.742800694446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45980.742800694446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45980.742800694446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45980.742800694446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45980.742800694446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45980.742800694446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45980.742800694446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45980.742800694446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45980.742800694446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45980.742800694446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45980.742800694446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45980.742800694446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45980.742800694446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45980.742800694446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45980.742800694446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45980.742800694446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45980.742800694446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45980.742800694446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45980.742800694446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45980.742800694446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45980.742800694446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45980.742800694446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45980.742800694446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45980.742800694446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45980.742800694446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45980.742800694446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45980.742800694446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45980.742800694446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45980.742800694446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45980.742800694446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45980.742800694446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45980.742800694446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45980.742800694446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45980.742800694446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45980.742800694446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45980.742800694446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45980.742800694446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45980.742800694446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45980.742800694446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45980.742800694446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45980.742800694446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45980.742800694446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45980.742800694446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45980.742800694446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45980.742800694446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45980.742800694446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45980.742800694446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45980.742800694446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45980.742800694446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45980.742800694446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45980.742800694446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45980.742800694446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45980.742800694446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45980.742800694446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45980.742800694446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45980.742800694446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45980.742800694446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45980.742800694446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45980.742800694446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45980.742800694446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45980.742800694446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45980.742800694446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45980.742800694446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45980.742800694446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45980.742800694446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45980.742800694446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45980.742800694446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45980.742800694446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45980.742800694446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45980.742800694446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45980.742800694446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45980.742800694446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45980.742800694446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45980.742800694446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45980.742800694446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45980.742800694446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45980.742800694446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45980.742800694446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45980.742800694446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45980.742800694446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45980.742800694446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45980.742800694446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45980.742800694446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45980.742800694446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45980.742800694446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45980.742800694446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45980.742800694446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45980.742800694446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45980.742800694446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45980.742800694446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45980.742800694446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45980.742800694446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45980.742800694446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45980.742800694446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45980.742800694446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45980.742800694446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45980.742800694446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45980.742800694446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45980.742800694446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45980.742800694446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45980.742800694446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45980.742800694446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45980.742800694446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45980.742800694446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45980.742800694446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45980.742800694446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45980.742800694446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45980.742800694446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45980.742800694446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45980.742800694446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45980.742800694446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45980.742800694446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45980.742800694446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45980.742800694446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45980.742800694446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45980.742800694446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45980.742800694446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45980.742800694446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45980.742800694446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45980.742800694446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45980.742800694446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45980.742800694446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45980.742800694446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45980.742800694446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45980.742800694446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45980.742800694446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45980.742800694446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45980.742800694446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45980.742800694446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45980.742800694446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45980.742800694446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45980.742800694446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45980.742800694446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45980.742800694446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45980.742800694446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45980.742800694446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45980.742800694446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45980.742800694446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45980.742800694446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45980.742800694446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45980.742800694446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45980.742800694446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45980.742800694446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45980.742800694446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45980.742800694446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45980.742800694446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45980.742800694446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45980.742800694446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45980.742800694446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45980.742800694446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45980.742800694446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45980.742800694446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45980.742800694446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45980.742800694446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45980.742800694446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45980.742800694446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45980.742800694446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45980.742800694446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45980.742800694446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45980.742800694446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45980.742800694446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45980.742800694446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45980.742800694446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45980.742800694446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45980.742800694446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45980.742800694446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45980.742800694446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45980.742800694446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45980.742800694446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45980.742800694446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45980.742800694446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45980.742800694446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45980.742800694446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45980.742800694446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45980.742800694446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45980.742800694446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45980.742800694446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45980.742800694446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45980.742800694446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45980.742800694446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45980.742800694446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45980.742800694446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45980.742800694446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45980.742800694446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45980.742800694446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45980.742800694446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45980.742800694446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45980.742800694446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45980.742800694446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45980.742800694446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45980.742800694446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45980.742800694446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45980.742800694446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45980.742800694446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45980.742800694446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45980.742800694446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45980.742800694446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45980.742800694446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45980.742800694446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45980.742800694446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45980.742800694446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45980.742800694446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45980.742800694446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45980.742800694446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45980.742800694446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45980.742800694446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45980.742800694446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45980.742800694446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45980.742800694446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45980.742800694446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45980.742800694446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45980.742800694446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45980.742800694446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45980.742800694446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45980.742800694446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45980.742800694446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45980.742800694446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45980.742800694446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45980.742800694446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45980.742800694446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45980.742800694446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45980.742800694446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45980.742800694446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45980.742800694446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45980.742800694446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45980.742800694446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45980.742800694446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45980.742800694446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45980.742800694446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45980.742800694446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45980.742800694446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45980.742800694446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45980.742800694446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45980.742800694446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45980.742800694446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45980.742800694446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45980.742800694446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45980.742800694446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45980.742800694446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45980.742800694446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45980.742800694446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45980.742800694446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45980.742800694446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45980.742800694446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45980.742800694446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45980.742800694446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45980.742800694446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45980.742800694446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45980.742800694446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45980.742800694446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45980.742800694446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45980.742800694446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45980.742800694446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45980.742800694446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45980.742800694446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45980.742800694446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45980.742800694446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45980.742800694446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45980.742800694446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45980.742800694446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45980.742800694446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45980.742800694446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45980.742800694446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45980.742800694446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45980.742800694446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45980.742800694446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45980.742800694446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45980.742800694446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45980.742800694446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45980.742800694446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45980.742800694446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45980.742800694446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45980.742800694446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45980.742800694446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45980.742800694446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45980.742800694446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45980.742800694446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45980.742800694446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45980.742800694446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45980.742800694446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45980.742800694446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45980.742800694446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45980.742800694446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45980.742800694446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45980.742800694446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45980.742800694446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45980.742800694446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45980.742800694446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45980.742800694446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45980.742800694446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45980.742800694446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45980.742800694446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45980.742800694446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45980.742800694446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45980.742800694446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45980.742800694446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45980.742800694446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45980.742800694446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45980.742800694446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45980.742800694446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45980.742800694446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45980.742800694446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45980.742800694446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45980.742800694446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45980.742800694446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45980.742800694446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45980.742800694446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45980.742800694446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45980.742800694446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45980.742800694446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45980.742800694446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45980.742800694446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45980.742800694446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45980.742800694446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45980.742800694446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45980.742800694446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45980.742800694446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45980.742800694446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45980.742800694446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45980.742800694446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45980.742800694446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45980.742800694446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45980.742800694446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45980.742800694446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45980.742800694446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45980.742800694446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45980.742800694446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45980.742800694446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45980.742800694446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45980.742800694446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45980.742800694446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45980.742800694446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45980.742800694446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45980.742800694446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45980.742800694446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45980.742800694446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45980.742800694446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45980.742800694446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45980.742800694446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45980.742800694446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45980.742800694446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45980.742800694446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45980.742800694446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45980.742800694446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45980.742800694446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45980.742800694446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45980.742800694446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45980.742800694446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45980.742800694446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45980.742800694446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45980.742800694446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45980.742800694446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45980.742800694446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45980.742800694446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45980.742800694446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45980.742800694446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45980.742800694446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45980.742800694446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45980.742800694446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45980.742800694446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45980.742800694446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45980.742800694446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45980.742800694446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45980.742800694446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45980.742800694446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45980.742800694446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45980.742800694446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45980.742800694446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45980.742800694446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45980.742800694446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45980.742800694446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45980.742800694446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45980.742800694446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45980.742800694446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45980.742800694446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45980.742800694446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45980.742800694446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45980.742800694446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45980.742800694446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45980.742800694446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45980.742800694446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45980.742800694446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45980.742800694446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45980.742800694446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45980.742800694446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45980.742800694446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45980.742800694446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45980.742800694446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45980.742800694446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45980.742800694446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45980.742800694446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45980.742800694446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45980.742800694446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45980.742800694446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45980.742800694446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45980.742800694446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45980.742800694446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45980.742800694446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45980.742800694446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45980.742800694446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45980.742800694446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45980.742800694446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45980.742800694446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45980.742800694446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45980.742800694446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45980.742800694446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45980.742800694446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45980.742800694446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45980.742800694446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45980.742800694446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45980.742800694446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45980.742800694446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45980.742800694446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45980.742800694446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45980.742800694446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45980.742800694446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45980.742800694446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45980.742800694446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45980.742800694446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45980.742800694446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45980.742800694446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45980.742800694446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45980.742800694446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45980.742800694446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45980.742800694446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45980.742800694446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45980.742800694446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45980.742800694446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45980.742800694446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45980.742800694446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45980.742800694446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45980.742800694446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45980.742800694446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45980.742800694446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45980.742800694446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45980.742800694446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45980.742800694446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45980.742800694446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45980.742800694446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45980.742800694446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45980.742800694446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45980.742800694446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45980.742800694446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45980.742800694446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45980.742800694446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45980.742800694446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45980.742800694446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45980.742800694446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45980.742800694446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45980.742800694446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45980.742800694446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45980.742800694446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45980.742800694446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45980.742800694446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45980.742800694446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45980.742800694446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45980.742800694446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45980.742800694446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45980.742800694446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45980.742800694446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45980.742800694446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45980.742800694446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45980.742800694446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45980.742800694446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45980.742800694446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45980.742800694446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45980.742800694446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45980.742800694446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45980.742800694446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45980.742800694446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45980.742800694446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45980.742800694446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45980.742800694446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45980.742800694446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45980.742800694446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45980.742800694446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45980.742800694446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45980.742800694446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45980.742800694446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45980.742800694446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45980.742800694446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45980.742800694446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45980.742800694446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45980.742800694446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45980.742800694446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45980.742800694446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45980.742800694446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45980.742800694446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45980.742800694446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45980.742800694446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45980.742800694446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45980.742800694446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45980.742800694446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45980.742800694446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45980.742800694446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45980.742800694446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45980.742800694446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45980.742800694446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45980.742800694446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45980.742800694446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45980.742800694446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45980.742800694446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45980.742800694446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45980.742800694446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45980.742800694446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45980.742800694446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45980.742800694446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45980.742800694446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45980.742800694446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45980.742800694446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45980.742800694446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45980.742800694446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45980.742800694446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45980.742800694446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45980.742800694446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45980.742800694446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45980.742800694446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45980.742800694446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45980.742800694446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45980.742800694446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45980.742800694446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45980.742800694446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45980.742800694446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45980.742800694446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45980.742800694446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45980.742800694446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45980.742800694446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45980.742800694446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45980.742800694446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45980.742800694446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45980.742800694446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45980.742800694446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45980.742800694446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45980.742800694446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45980.742800694446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45980.742800694446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45980.742800694446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45980.742800694446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45980.742800694446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45980.742800694446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45980.742800694446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45980.742800694446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45980.742800694446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45980.742800694446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45980.742800694446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45980.742800694446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45980.742800694446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45980.742800694446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45980.742800694446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45980.742800694446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45980.742800694446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45980.742800694446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45980.742800694446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45980.742800694446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45980.742800694446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45980.742800694446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45980.742800694446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45980.742800694446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45980.742800694446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45980.742800694446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45980.742800694446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45980.742800694446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45980.742800694446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45980.742800694446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45980.742800694446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45980.742800694446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45980.742800694446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45980.742800694446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45980.742800694446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45980.742800694446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45980.742800694446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45980.742800694446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45980.742800694446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45980.742800694446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45980.742800694446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45980.742800694446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45980.742800694446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45980.742800694446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45980.742800694446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45980.742800694446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45980.742800694446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45980.742800694446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45980.742800694446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45980.742800694446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45980.742800694446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45980.742800694446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45980.742800694446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45980.742800694446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45980.742800694446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45980.742800694446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45980.742800694446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45980.742800694446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45980.742800694446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45980.742800694446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45980.742800694446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45980.742800694446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45980.742800694446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45980.742800694446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45980.742800694446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45980.742800694446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45980.742800694446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45980.742800694446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45980.742800694446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45980.742800694446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45980.742800694446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45980.742800694446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45980.742800694446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45980.742800694446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45980.742800694446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45980.742800694446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45980.742800694446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45980.742800694446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45980.742800694446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45980.742800694446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45980.742800694446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45980.742800694446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45980.742800694446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45980.742800694446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45980.742800694446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45980.742800694446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45980.742800694446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45980.742800694446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45980.742800694446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45980.742800694446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45980.742800694446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45980.742800694446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45980.742800694446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45980.742800694446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45980.742800694446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45980.742800694446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45980.742800694446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45980.742800694446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45980.742800694446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45980.742800694446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45980.742800694446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45980.742800694446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45980.742800694446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45980.742800694446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45980.742800694446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45980.742800694446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45980.742800694446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45980.742800694446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45980.742800694446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45980.742800694446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45980.742800694446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45980.742800694446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45980.742800694446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45980.742800694446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45980.742800694446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45980.742800694446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45980.742800694446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45980.742800694446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45980.742800694446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45980.742800694446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45980.742800694446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45980.742800694446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45980.742800694446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45980.742800694446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45980.742800694446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45980.742800694446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45980.742800694446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45980.742800694446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45980.742800694446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45980.742800694446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45980.742800694446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45980.742800694446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45980.742800694446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45980.742800694446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45980.742800694446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45980.742800694446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45980.742800694446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45980.742800694446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45980.742800694446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45980.742800694446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45980.742800694446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45980.742800694446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45980.742800694446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45980.742800694446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45980.742800694446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45980.742800694446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45980.742800694446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45980.742800694446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45980.742800694446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45980.742800694446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45980.742800694446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45980.742800694446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45980.742800694446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45980.742800694446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45980.742800694446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45980.742800694446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45980.742800694446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45980.742800694446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277.26208310185029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8" ca="1" si="0">IFERROR(NOW()-F3,"")</f>
        <v>0.15548587962985039</v>
      </c>
      <c r="H3" s="95">
        <v>45980.581435185188</v>
      </c>
      <c r="I3" s="113" t="str">
        <f>IFERROR(VLOOKUP(D3,DB!A:F,6,0),"")</f>
        <v>SCECO</v>
      </c>
      <c r="J3" s="113" t="str">
        <f>IFERROR(VLOOKUP(D3,DB!A:G,7,0),"")</f>
        <v>Vandalized</v>
      </c>
      <c r="K3" s="97" t="s">
        <v>39110</v>
      </c>
      <c r="L3" s="91" t="str">
        <f>IFERROR(VLOOKUP(D3,DB!A:I,9,0),"")</f>
        <v>Latis</v>
      </c>
    </row>
    <row r="4" spans="1:16" ht="15" customHeight="1">
      <c r="A4" s="113" t="s">
        <v>39111</v>
      </c>
      <c r="B4" s="113" t="str">
        <f>IFERROR(VLOOKUP(D4,DB!A:K,11,0),"")</f>
        <v>R4</v>
      </c>
      <c r="C4" s="93">
        <v>5</v>
      </c>
      <c r="D4" s="91" t="s">
        <v>36648</v>
      </c>
      <c r="E4" s="94" t="s">
        <v>39021</v>
      </c>
      <c r="F4" s="95">
        <v>45980.662546296298</v>
      </c>
      <c r="G4" s="96">
        <f t="shared" ca="1" si="0"/>
        <v>8.0254398148099426E-2</v>
      </c>
      <c r="H4" s="95">
        <v>45980.652187500003</v>
      </c>
      <c r="I4" s="113" t="str">
        <f>IFERROR(VLOOKUP(D4,DB!A:F,6,0),"")</f>
        <v>Generator-SG</v>
      </c>
      <c r="J4" s="113" t="str">
        <f>IFERROR(VLOOKUP(D4,DB!A:G,7,0),"")</f>
        <v>In progress</v>
      </c>
      <c r="K4" s="97" t="s">
        <v>39112</v>
      </c>
      <c r="L4" s="91" t="str">
        <f>IFERROR(VLOOKUP(D4,DB!A:I,9,0),"")</f>
        <v>Latis</v>
      </c>
    </row>
    <row r="5" spans="1:16" ht="15" customHeight="1">
      <c r="A5" s="113" t="s">
        <v>39113</v>
      </c>
      <c r="B5" s="113" t="str">
        <f>IFERROR(VLOOKUP(D5,DB!A:K,11,0),"")</f>
        <v>R4</v>
      </c>
      <c r="C5" s="93">
        <v>2</v>
      </c>
      <c r="D5" s="91" t="s">
        <v>38582</v>
      </c>
      <c r="E5" s="94" t="s">
        <v>39021</v>
      </c>
      <c r="F5" s="95">
        <v>45980.681817129633</v>
      </c>
      <c r="G5" s="96">
        <f t="shared" ca="1" si="0"/>
        <v>6.0983564813795965E-2</v>
      </c>
      <c r="H5" s="95">
        <v>45980.668425925927</v>
      </c>
      <c r="I5" s="113" t="str">
        <f>IFERROR(VLOOKUP(D5,DB!A:F,6,0),"")</f>
        <v>SCECO</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t="shared" ca="1" si="0"/>
        <v>45980.742800694446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45980.742800694446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45980.742800694446</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28582</v>
      </c>
      <c r="E9" s="94"/>
      <c r="F9" s="95"/>
      <c r="G9" s="96">
        <f t="shared" ca="1" si="0"/>
        <v>45980.742800694446</v>
      </c>
      <c r="H9" s="95"/>
      <c r="I9" s="113" t="str">
        <f>IFERROR(VLOOKUP(D9,DB!A:F,6,0),"")</f>
        <v>SCECO+STB</v>
      </c>
      <c r="J9" s="113" t="str">
        <f>IFERROR(VLOOKUP(D9,DB!A:G,7,0),"")</f>
        <v>Good</v>
      </c>
      <c r="K9" s="97"/>
      <c r="L9" s="91" t="str">
        <f>IFERROR(VLOOKUP(D9,DB!A:I,9,0),"")</f>
        <v>Latis</v>
      </c>
    </row>
    <row r="10" spans="1:16" ht="15" customHeight="1">
      <c r="A10" s="113"/>
      <c r="B10" s="113" t="str">
        <f>IFERROR(VLOOKUP(D10,DB!A:K,11,0),"")</f>
        <v/>
      </c>
      <c r="C10" s="93"/>
      <c r="D10" s="91"/>
      <c r="E10" s="94"/>
      <c r="F10" s="95"/>
      <c r="G10" s="96">
        <f t="shared" ca="1" si="0"/>
        <v>45980.742800694446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45980.742800694446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45980.742800694446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45980.742800694446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45980.742800694446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45980.742800694446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45980.742800694446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45980.742800694446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45980.742800694446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45980.742800694446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45980.742800694446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45980.742800694446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45980.742800694446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45980.742800694446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45980.742800694446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45980.742800694446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45980.742800694446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45980.742800694446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45980.742800694446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45980.742800694446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45980.742800694446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45980.742800694446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45980.742800694446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45980.742800694446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45980.742800694446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45980.742800694446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45980.742800694446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45980.742800694446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45980.742800694446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45980.742800694446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45980.742800694446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45980.742800694446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45980.742800694446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45980.742800694446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45980.742800694446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45980.742800694446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45980.742800694446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45980.742800694446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45980.742800694446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45980.742800694446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45980.742800694446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45980.742800694446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45980.742800694446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45980.742800694446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45980.742800694446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45980.742800694446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45980.742800694446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45980.742800694446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45980.742800694446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45980.742800694446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45980.742800694446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45980.742800694446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45980.742800694446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45980.742800694446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45980.742800694446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45980.742800694446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45980.742800694446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45980.742800694446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45980.742800694446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45980.742800694446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45980.742800694446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45980.742800694446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45980.742800694446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45980.742800694446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45980.742800694446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45980.742800694446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45980.742800694446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45980.742800694446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45980.742800694446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45980.742800694446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45980.742800694446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45980.742800694446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45980.742800694446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45980.742800694446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45980.742800694446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45980.742800694446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45980.742800694446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45980.742800694446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45980.742800694446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45980.742800694446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45980.742800694446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45980.742800694446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45980.742800694446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45980.742800694446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45980.742800694446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45980.742800694446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45980.742800694446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45980.742800694446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45980.742800694446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45980.742800694446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45980.742800694446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45980.742800694446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45980.742800694446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45980.742800694446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45980.742800694446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45980.742800694446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45980.742800694446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45980.742800694446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45980.742800694446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45980.742800694446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45980.742800694446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45980.742800694446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45980.742800694446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45980.742800694446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45980.742800694446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45980.742800694446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45980.742800694446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45980.742800694446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45980.742800694446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45980.742800694446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45980.742800694446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45980.742800694446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45980.742800694446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45980.742800694446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45980.742800694446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45980.742800694446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45980.742800694446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45980.742800694446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45980.742800694446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45980.742800694446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45980.742800694446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45980.742800694446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45980.742800694446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45980.742800694446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45980.742800694446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45980.742800694446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45980.742800694446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45980.742800694446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45980.742800694446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45980.742800694446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45980.742800694446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45980.742800694446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45980.742800694446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45980.742800694446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45980.742800694446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45980.742800694446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45980.742800694446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45980.742800694446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45980.742800694446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45980.742800694446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45980.742800694446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45980.742800694446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45980.742800694446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45980.742800694446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45980.742800694446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45980.742800694446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45980.742800694446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45980.742800694446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45980.742800694446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45980.742800694446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45980.742800694446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45980.742800694446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45980.742800694446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45980.742800694446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45980.742800694446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45980.742800694446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45980.742800694446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45980.742800694446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45980.742800694446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45980.742800694446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45980.742800694446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45980.742800694446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45980.742800694446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45980.742800694446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45980.742800694446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45980.742800694446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45980.742800694446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45980.742800694446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45980.742800694446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45980.742800694446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45980.742800694446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45980.742800694446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45980.742800694446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45980.742800694446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45980.742800694446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45980.742800694446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45980.742800694446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45980.742800694446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45980.742800694446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45980.742800694446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45980.742800694446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45980.742800694446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45980.742800694446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45980.742800694446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45980.742800694446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45980.742800694446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45980.742800694446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45980.742800694446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45980.742800694446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45980.742800694446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45980.742800694446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45980.742800694446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45980.742800694446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45980.742800694446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45980.742800694446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45980.742800694446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45980.742800694446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45980.742800694446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45980.742800694446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45980.742800694446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45980.742800694446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45980.742800694446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45980.742800694446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45980.742800694446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45980.742800694446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45980.742800694446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45980.742800694446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45980.742800694446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45980.742800694446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45980.742800694446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45980.742800694446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45980.742800694446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45980.742800694446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45980.742800694446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45980.742800694446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45980.742800694446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45980.742800694446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45980.742800694446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45980.742800694446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45980.742800694446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45980.742800694446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45980.742800694446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45980.742800694446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45980.742800694446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45980.742800694446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45980.742800694446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45980.742800694446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45980.742800694446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45980.742800694446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45980.742800694446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45980.742800694446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45980.742800694446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45980.742800694446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45980.742800694446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45980.742800694446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45980.742800694446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45980.742800694446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45980.742800694446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45980.742800694446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45980.742800694446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45980.742800694446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45980.742800694446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45980.742800694446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45980.742800694446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45980.742800694446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45980.742800694446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45980.742800694446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45980.742800694446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45980.742800694446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45980.742800694446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45980.742800694446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45980.742800694446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45980.742800694446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45980.742800694446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45980.742800694446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45980.742800694446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45980.742800694446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45980.742800694446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45980.742800694446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45980.742800694446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45980.742800694446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45980.742800694446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45980.742800694446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45980.742800694446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45980.742800694446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45980.742800694446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45980.742800694446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45980.742800694446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45980.742800694446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45980.742800694446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45980.742800694446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45980.742800694446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45980.742800694446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45980.742800694446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45980.742800694446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45980.742800694446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45980.742800694446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45980.742800694446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45980.742800694446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45980.742800694446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45980.742800694446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45980.742800694446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45980.742800694446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45980.742800694446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45980.742800694446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45980.742800694446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45980.742800694446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45980.742800694446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45980.742800694446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45980.742800694446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45980.742800694446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45980.742800694446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45980.742800694446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45980.742800694446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45980.742800694446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45980.742800694446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45980.742800694446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45980.742800694446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45980.742800694446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45980.742800694446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45980.742800694446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45980.742800694446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45980.742800694446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45980.742800694446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45980.742800694446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45980.742800694446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45980.742800694446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45980.742800694446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45980.742800694446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45980.742800694446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45980.742800694446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45980.742800694446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45980.742800694446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45980.742800694446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45980.742800694446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45980.742800694446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45980.742800694446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45980.742800694446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45980.742800694446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45980.742800694446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45980.742800694446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45980.742800694446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45980.742800694446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45980.742800694446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45980.742800694446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45980.742800694446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45980.742800694446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45980.742800694446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45980.742800694446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45980.742800694446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45980.742800694446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45980.742800694446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45980.742800694446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45980.742800694446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45980.742800694446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45980.742800694446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45980.742800694446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45980.742800694446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45980.742800694446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45980.742800694446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45980.742800694446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45980.742800694446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45980.742800694446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45980.742800694446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45980.742800694446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45980.742800694446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45980.742800694446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45980.742800694446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45980.742800694446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45980.742800694446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45980.742800694446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45980.742800694446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45980.742800694446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45980.742800694446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45980.742800694446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45980.742800694446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45980.742800694446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45980.742800694446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45980.742800694446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45980.742800694446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45980.742800694446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45980.742800694446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45980.742800694446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45980.742800694446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45980.742800694446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45980.742800694446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45980.742800694446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45980.742800694446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45980.742800694446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45980.742800694446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45980.742800694446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45980.742800694446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45980.742800694446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45980.742800694446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45980.742800694446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45980.742800694446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45980.742800694446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45980.742800694446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45980.742800694446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45980.742800694446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45980.742800694446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45980.742800694446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45980.742800694446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45980.742800694446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45980.742800694446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45980.742800694446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45980.742800694446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45980.742800694446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45980.742800694446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45980.742800694446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45980.742800694446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45980.742800694446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45980.742800694446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45980.742800694446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45980.742800694446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45980.742800694446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45980.742800694446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45980.742800694446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45980.742800694446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45980.742800694446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45980.742800694446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45980.742800694446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45980.742800694446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45980.742800694446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45980.742800694446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45980.742800694446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45980.742800694446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45980.742800694446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45980.742800694446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45980.742800694446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45980.742800694446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45980.742800694446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45980.742800694446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45980.742800694446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45980.742800694446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45980.742800694446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45980.742800694446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45980.742800694446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45980.742800694446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45980.742800694446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45980.742800694446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45980.742800694446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45980.742800694446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45980.742800694446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45980.742800694446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45980.742800694446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45980.742800694446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45980.742800694446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45980.742800694446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45980.742800694446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45980.742800694446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45980.742800694446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45980.742800694446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45980.742800694446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45980.742800694446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45980.742800694446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45980.742800694446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45980.742800694446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45980.742800694446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45980.742800694446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45980.742800694446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45980.742800694446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45980.742800694446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45980.742800694446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45980.742800694446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45980.742800694446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45980.742800694446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45980.742800694446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45980.742800694446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45980.742800694446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45980.742800694446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45980.742800694446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45980.742800694446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45980.742800694446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45980.742800694446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45980.742800694446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45980.742800694446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45980.742800694446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45980.742800694446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45980.742800694446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45980.742800694446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45980.742800694446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45980.742800694446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45980.742800694446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45980.742800694446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45980.742800694446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45980.742800694446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45980.742800694446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45980.742800694446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45980.742800694446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45980.742800694446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45980.742800694446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45980.742800694446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45980.742800694446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45980.742800694446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45980.742800694446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45980.742800694446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45980.742800694446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45980.742800694446</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tabSelected="1" workbookViewId="0">
      <selection activeCell="K7" sqref="K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88.910740509258176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54.55392337962985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32.081689583334082</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3.2279974537086673</v>
      </c>
      <c r="H5" s="135">
        <v>45977.468807870369</v>
      </c>
      <c r="I5" s="109" t="str">
        <f>IFERROR(VLOOKUP(D5,DB!A:F,6,0),"")</f>
        <v>SCECO</v>
      </c>
      <c r="J5" s="109" t="str">
        <f>IFERROR(VLOOKUP(D5,DB!A:G,7,0),"")</f>
        <v>Weak</v>
      </c>
      <c r="K5" s="109" t="s">
        <v>39122</v>
      </c>
      <c r="L5" s="109" t="str">
        <f>IFERROR(VLOOKUP(D5,DB!A:I,9,0),"")</f>
        <v>Latis</v>
      </c>
    </row>
    <row r="6" spans="1:13">
      <c r="A6" s="109" t="s">
        <v>39121</v>
      </c>
      <c r="B6" s="109" t="str">
        <f>IFERROR(VLOOKUP(D6,DB!A:K,11,0),"")</f>
        <v>R5</v>
      </c>
      <c r="C6" s="109">
        <v>2</v>
      </c>
      <c r="D6" s="109" t="s">
        <v>38136</v>
      </c>
      <c r="E6" s="109" t="s">
        <v>39123</v>
      </c>
      <c r="F6" s="135">
        <v>45980.705428240741</v>
      </c>
      <c r="G6" s="111">
        <f ca="1">IFERROR(NOW()-F6,"")</f>
        <v>3.7372453705756925E-2</v>
      </c>
      <c r="H6" s="135">
        <v>45980.697789351849</v>
      </c>
      <c r="I6" s="109" t="str">
        <f>IFERROR(VLOOKUP(D6,DB!A:F,6,0),"")</f>
        <v>SCECO</v>
      </c>
      <c r="J6" s="109" t="str">
        <f>IFERROR(VLOOKUP(D6,DB!A:G,7,0),"")</f>
        <v>Haj Removal</v>
      </c>
      <c r="K6" s="109" t="s">
        <v>39124</v>
      </c>
      <c r="L6" s="109" t="str">
        <f>IFERROR(VLOOKUP(D6,DB!A:I,9,0),"")</f>
        <v>Latis</v>
      </c>
    </row>
    <row r="7" spans="1:13">
      <c r="A7" s="109" t="s">
        <v>39121</v>
      </c>
      <c r="B7" s="109" t="str">
        <f>IFERROR(VLOOKUP(D7,DB!A:K,11,0),"")</f>
        <v>R5</v>
      </c>
      <c r="C7" s="109">
        <v>2</v>
      </c>
      <c r="D7" s="109" t="s">
        <v>38182</v>
      </c>
      <c r="E7" s="109" t="s">
        <v>39123</v>
      </c>
      <c r="F7" s="135">
        <v>45980.705428240741</v>
      </c>
      <c r="G7" s="111">
        <f ca="1">IFERROR(NOW()-F7,"")</f>
        <v>3.7372453705756925E-2</v>
      </c>
      <c r="H7" s="135">
        <v>45980.697789351849</v>
      </c>
      <c r="I7" s="109" t="str">
        <f>IFERROR(VLOOKUP(D7,DB!A:F,6,0),"")</f>
        <v>SCECO</v>
      </c>
      <c r="J7" s="109" t="str">
        <f>IFERROR(VLOOKUP(D7,DB!A:G,7,0),"")</f>
        <v>Haj Removal</v>
      </c>
      <c r="K7" s="109" t="s">
        <v>39125</v>
      </c>
      <c r="L7" s="109" t="str">
        <f>IFERROR(VLOOKUP(D7,DB!A:I,9,0),"")</f>
        <v>Latis</v>
      </c>
    </row>
    <row r="8" spans="1:13">
      <c r="A8" s="109" t="s">
        <v>39121</v>
      </c>
      <c r="B8" s="109" t="str">
        <f>IFERROR(VLOOKUP(D8,DB!A:K,11,0),"")</f>
        <v>R5</v>
      </c>
      <c r="C8" s="109">
        <v>2</v>
      </c>
      <c r="D8" s="109" t="s">
        <v>38162</v>
      </c>
      <c r="E8" s="109" t="s">
        <v>39123</v>
      </c>
      <c r="F8" s="135">
        <v>45980.705428240741</v>
      </c>
      <c r="G8" s="111">
        <f ca="1">IFERROR(NOW()-F8,"")</f>
        <v>3.7372453705756925E-2</v>
      </c>
      <c r="H8" s="135">
        <v>45980.697789351849</v>
      </c>
      <c r="I8" s="109" t="str">
        <f>IFERROR(VLOOKUP(D8,DB!A:F,6,0),"")</f>
        <v>SCECO</v>
      </c>
      <c r="J8" s="109" t="str">
        <f>IFERROR(VLOOKUP(D8,DB!A:G,7,0),"")</f>
        <v>Haj Removal</v>
      </c>
      <c r="K8" s="109" t="s">
        <v>39125</v>
      </c>
      <c r="L8" s="109" t="str">
        <f>IFERROR(VLOOKUP(D8,DB!A:I,9,0),"")</f>
        <v>Latis</v>
      </c>
    </row>
    <row r="9" spans="1:13">
      <c r="A9" s="109" t="s">
        <v>39121</v>
      </c>
      <c r="B9" s="109" t="str">
        <f>IFERROR(VLOOKUP(D9,DB!A:K,11,0),"")</f>
        <v>R5</v>
      </c>
      <c r="C9" s="109">
        <v>2</v>
      </c>
      <c r="D9" s="109" t="s">
        <v>38440</v>
      </c>
      <c r="E9" s="109" t="s">
        <v>39123</v>
      </c>
      <c r="F9" s="135">
        <v>45980.705428240741</v>
      </c>
      <c r="G9" s="111">
        <f ca="1">IFERROR(NOW()-F9,"")</f>
        <v>3.7372453705756925E-2</v>
      </c>
      <c r="H9" s="135">
        <v>45980.697789351849</v>
      </c>
      <c r="I9" s="109" t="s">
        <v>22</v>
      </c>
      <c r="J9" s="109" t="str">
        <f>IFERROR(VLOOKUP(D9,DB!A:G,7,0),"")</f>
        <v>Dead</v>
      </c>
      <c r="K9" s="109" t="s">
        <v>39125</v>
      </c>
      <c r="L9" s="109" t="str">
        <f>IFERROR(VLOOKUP(D9,DB!A:I,9,0),"")</f>
        <v>Latis</v>
      </c>
    </row>
    <row r="10" spans="1:13">
      <c r="A10" s="109" t="s">
        <v>39121</v>
      </c>
      <c r="B10" s="109" t="str">
        <f>IFERROR(VLOOKUP(D10,DB!A:K,11,0),"")</f>
        <v>R5</v>
      </c>
      <c r="C10" s="109">
        <v>2</v>
      </c>
      <c r="D10" s="109" t="s">
        <v>38250</v>
      </c>
      <c r="E10" s="109" t="s">
        <v>39123</v>
      </c>
      <c r="F10" s="135">
        <v>45980.705428240741</v>
      </c>
      <c r="G10" s="111">
        <f ca="1">IFERROR(NOW()-F10,"")</f>
        <v>3.7372453705756925E-2</v>
      </c>
      <c r="H10" s="135">
        <v>45980.697789351849</v>
      </c>
      <c r="I10" s="109" t="str">
        <f>IFERROR(VLOOKUP(D10,DB!A:F,6,0),"")</f>
        <v>SCECO</v>
      </c>
      <c r="J10" s="109" t="str">
        <f>IFERROR(VLOOKUP(D10,DB!A:G,7,0),"")</f>
        <v>Haj Removal</v>
      </c>
      <c r="K10" s="109" t="s">
        <v>39126</v>
      </c>
      <c r="L10" s="109" t="str">
        <f>IFERROR(VLOOKUP(D10,DB!A:I,9,0),"")</f>
        <v>Latis</v>
      </c>
    </row>
    <row r="11" spans="1:13">
      <c r="A11" s="109" t="s">
        <v>39121</v>
      </c>
      <c r="B11" s="109" t="str">
        <f>IFERROR(VLOOKUP(D11,DB!A:K,11,0),"")</f>
        <v>R5</v>
      </c>
      <c r="C11" s="109">
        <v>1</v>
      </c>
      <c r="D11" s="109" t="s">
        <v>38505</v>
      </c>
      <c r="E11" s="109" t="s">
        <v>39123</v>
      </c>
      <c r="F11" s="135">
        <v>45980.705428240741</v>
      </c>
      <c r="G11" s="111">
        <f ca="1">IFERROR(NOW()-F11,"")</f>
        <v>3.7372453705756925E-2</v>
      </c>
      <c r="H11" s="135">
        <v>45980.697789351849</v>
      </c>
      <c r="I11" s="109" t="str">
        <f>IFERROR(VLOOKUP(D11,DB!A:F,6,0),"")</f>
        <v>SCECO</v>
      </c>
      <c r="J11" s="109" t="str">
        <f>IFERROR(VLOOKUP(D11,DB!A:G,7,0),"")</f>
        <v>Haj Removal</v>
      </c>
      <c r="K11" s="109" t="s">
        <v>39124</v>
      </c>
      <c r="L11" s="109" t="str">
        <f>IFERROR(VLOOKUP(D11,DB!A:I,9,0),"")</f>
        <v>Latis</v>
      </c>
    </row>
    <row r="12" spans="1:13">
      <c r="A12" s="109" t="s">
        <v>39121</v>
      </c>
      <c r="B12" s="109" t="str">
        <f>IFERROR(VLOOKUP(D12,DB!A:K,11,0),"")</f>
        <v>R5</v>
      </c>
      <c r="C12" s="109">
        <v>1</v>
      </c>
      <c r="D12" s="109" t="s">
        <v>38316</v>
      </c>
      <c r="E12" s="109" t="s">
        <v>39123</v>
      </c>
      <c r="F12" s="135">
        <v>45980.705428240741</v>
      </c>
      <c r="G12" s="111">
        <f ca="1">IFERROR(NOW()-F12,"")</f>
        <v>3.7372453705756925E-2</v>
      </c>
      <c r="H12" s="135">
        <v>45980.697789351849</v>
      </c>
      <c r="I12" s="109" t="str">
        <f>IFERROR(VLOOKUP(D12,DB!A:F,6,0),"")</f>
        <v>SCECO</v>
      </c>
      <c r="J12" s="109" t="str">
        <f>IFERROR(VLOOKUP(D12,DB!A:G,7,0),"")</f>
        <v>Haj Removal</v>
      </c>
      <c r="K12" s="109" t="s">
        <v>39124</v>
      </c>
      <c r="L12" s="109" t="str">
        <f>IFERROR(VLOOKUP(D12,DB!A:I,9,0),"")</f>
        <v>Latis</v>
      </c>
    </row>
    <row r="13" spans="1:13">
      <c r="A13" s="109" t="s">
        <v>39121</v>
      </c>
      <c r="B13" s="109" t="str">
        <f>IFERROR(VLOOKUP(D13,DB!A:K,11,0),"")</f>
        <v>R5</v>
      </c>
      <c r="C13" s="109">
        <v>1</v>
      </c>
      <c r="D13" s="109" t="s">
        <v>38183</v>
      </c>
      <c r="E13" s="109" t="s">
        <v>39123</v>
      </c>
      <c r="F13" s="135">
        <v>45980.705428240741</v>
      </c>
      <c r="G13" s="111">
        <f ca="1">IFERROR(NOW()-F13,"")</f>
        <v>3.7372453705756925E-2</v>
      </c>
      <c r="H13" s="135">
        <v>45980.697789351849</v>
      </c>
      <c r="I13" s="109" t="str">
        <f>IFERROR(VLOOKUP(D13,DB!A:F,6,0),"")</f>
        <v>SCECO</v>
      </c>
      <c r="J13" s="109" t="str">
        <f>IFERROR(VLOOKUP(D13,DB!A:G,7,0),"")</f>
        <v>Haj Removal</v>
      </c>
      <c r="K13" s="109" t="s">
        <v>39124</v>
      </c>
      <c r="L13" s="109" t="str">
        <f>IFERROR(VLOOKUP(D13,DB!A:I,9,0),"")</f>
        <v>Latis</v>
      </c>
    </row>
    <row r="14" spans="1:13">
      <c r="A14" s="109" t="s">
        <v>39121</v>
      </c>
      <c r="B14" s="109" t="str">
        <f>IFERROR(VLOOKUP(D14,DB!A:K,11,0),"")</f>
        <v>R5</v>
      </c>
      <c r="C14" s="109">
        <v>1</v>
      </c>
      <c r="D14" s="109" t="s">
        <v>38122</v>
      </c>
      <c r="E14" s="109" t="s">
        <v>39123</v>
      </c>
      <c r="F14" s="135">
        <v>45980.705428240741</v>
      </c>
      <c r="G14" s="111">
        <f ca="1">IFERROR(NOW()-F14,"")</f>
        <v>3.7372453705756925E-2</v>
      </c>
      <c r="H14" s="135">
        <v>45980.697789351849</v>
      </c>
      <c r="I14" s="109" t="str">
        <f>IFERROR(VLOOKUP(D14,DB!A:F,6,0),"")</f>
        <v>SCECO</v>
      </c>
      <c r="J14" s="109" t="str">
        <f>IFERROR(VLOOKUP(D14,DB!A:G,7,0),"")</f>
        <v>Haj Removal</v>
      </c>
      <c r="K14" s="109" t="s">
        <v>39124</v>
      </c>
      <c r="L14" s="109" t="str">
        <f>IFERROR(VLOOKUP(D14,DB!A:I,9,0),"")</f>
        <v>Latis</v>
      </c>
    </row>
    <row r="15" spans="1:13">
      <c r="A15" s="109" t="s">
        <v>39121</v>
      </c>
      <c r="B15" s="109" t="str">
        <f>IFERROR(VLOOKUP(D15,DB!A:K,11,0),"")</f>
        <v>R5</v>
      </c>
      <c r="C15" s="109">
        <v>1</v>
      </c>
      <c r="D15" s="109" t="s">
        <v>38262</v>
      </c>
      <c r="E15" s="109" t="s">
        <v>39123</v>
      </c>
      <c r="F15" s="135">
        <v>45980.705428240741</v>
      </c>
      <c r="G15" s="111">
        <f ca="1">IFERROR(NOW()-F15,"")</f>
        <v>3.7372453705756925E-2</v>
      </c>
      <c r="H15" s="135">
        <v>45980.697789351849</v>
      </c>
      <c r="I15" s="109" t="str">
        <f>IFERROR(VLOOKUP(D15,DB!A:F,6,0),"")</f>
        <v>SCECO</v>
      </c>
      <c r="J15" s="109" t="str">
        <f>IFERROR(VLOOKUP(D15,DB!A:G,7,0),"")</f>
        <v>Haj Removal</v>
      </c>
      <c r="K15" s="109" t="s">
        <v>39124</v>
      </c>
      <c r="L15" s="109" t="str">
        <f>IFERROR(VLOOKUP(D15,DB!A:I,9,0),"")</f>
        <v>Latis</v>
      </c>
    </row>
    <row r="16" spans="1:13">
      <c r="A16" s="109" t="s">
        <v>39121</v>
      </c>
      <c r="B16" s="109" t="str">
        <f>IFERROR(VLOOKUP(D16,DB!A:K,11,0),"")</f>
        <v>R5</v>
      </c>
      <c r="C16" s="109">
        <v>1</v>
      </c>
      <c r="D16" s="109" t="s">
        <v>38288</v>
      </c>
      <c r="E16" s="109" t="s">
        <v>39123</v>
      </c>
      <c r="F16" s="135">
        <v>45980.705428240741</v>
      </c>
      <c r="G16" s="111">
        <f ca="1">IFERROR(NOW()-F16,"")</f>
        <v>3.7372453705756925E-2</v>
      </c>
      <c r="H16" s="135">
        <v>45980.697789351849</v>
      </c>
      <c r="I16" s="109" t="str">
        <f>IFERROR(VLOOKUP(D16,DB!A:F,6,0),"")</f>
        <v>SCECO</v>
      </c>
      <c r="J16" s="109" t="str">
        <f>IFERROR(VLOOKUP(D16,DB!A:G,7,0),"")</f>
        <v>Haj Removal</v>
      </c>
      <c r="K16" s="109" t="s">
        <v>39126</v>
      </c>
      <c r="L16" s="109" t="str">
        <f>IFERROR(VLOOKUP(D16,DB!A:I,9,0),"")</f>
        <v>Latis</v>
      </c>
    </row>
    <row r="17" spans="1:12">
      <c r="A17" s="109" t="s">
        <v>39121</v>
      </c>
      <c r="B17" s="109" t="str">
        <f>IFERROR(VLOOKUP(D17,DB!A:K,11,0),"")</f>
        <v>R5</v>
      </c>
      <c r="C17" s="109">
        <v>1</v>
      </c>
      <c r="D17" s="109" t="s">
        <v>38135</v>
      </c>
      <c r="E17" s="109" t="s">
        <v>39123</v>
      </c>
      <c r="F17" s="135">
        <v>45980.705428240741</v>
      </c>
      <c r="G17" s="111">
        <f ca="1">IFERROR(NOW()-F17,"")</f>
        <v>3.7372453705756925E-2</v>
      </c>
      <c r="H17" s="135">
        <v>45980.697789351849</v>
      </c>
      <c r="I17" s="109" t="str">
        <f>IFERROR(VLOOKUP(D17,DB!A:F,6,0),"")</f>
        <v>SCECO</v>
      </c>
      <c r="J17" s="109" t="str">
        <f>IFERROR(VLOOKUP(D17,DB!A:G,7,0),"")</f>
        <v>Haj Removal</v>
      </c>
      <c r="K17" s="109" t="s">
        <v>39126</v>
      </c>
      <c r="L17" s="109" t="str">
        <f>IFERROR(VLOOKUP(D17,DB!A:I,9,0),"")</f>
        <v>Latis</v>
      </c>
    </row>
    <row r="18" spans="1:12">
      <c r="A18" s="109"/>
      <c r="B18" s="109" t="str">
        <f>IFERROR(VLOOKUP(D18,DB!A:K,11,0),"")</f>
        <v/>
      </c>
      <c r="C18" s="109"/>
      <c r="D18" s="109"/>
      <c r="E18" s="109"/>
      <c r="F18" s="109"/>
      <c r="G18" s="111">
        <f ca="1">IFERROR(NOW()-F18,"")</f>
        <v>45980.742800694446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45980.742800694446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45980.742800694446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45980.742800694446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45980.742800694446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45980.742800694446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45980.742800694446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45980.742800694446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45980.742800694446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45980.742800694446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45980.742800694446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45980.742800694446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45980.742800694446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45980.742800694446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45980.742800694446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45980.742800694446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45980.742800694446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45980.742800694446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45980.742800694446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45980.742800694446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45980.742800694446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45980.742800694446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45980.742800694446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45980.742800694446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45980.742800694446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45980.742800694446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45980.742800694446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45980.742800694446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45980.742800694446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45980.742800694446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45980.742800694446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45980.742800694446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45980.742800694446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45980.742800694446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45980.742800694446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45980.742800694446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45980.742800694446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45980.742800694446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45980.742800694446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45980.742800694446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45980.742800694446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45980.742800694446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45980.742800694446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45980.742800694446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45980.742800694446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45980.742800694446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45980.742800694446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45980.742800694446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45980.742800694446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45980.742800694446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45980.742800694446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45980.742800694446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45980.742800694446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45980.742800694446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45980.742800694446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45980.742800694446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45980.742800694446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45980.742800694446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45980.742800694446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45980.742800694446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45980.742800694446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45980.742800694446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45980.742800694446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45980.742800694446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45980.742800694446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45980.742800694446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45980.742800694446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45980.742800694446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45980.742800694446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45980.742800694446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45980.742800694446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45980.742800694446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45980.742800694446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45980.742800694446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45980.742800694446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45980.742800694446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45980.742800694446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45980.742800694446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45980.742800694446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45980.742800694446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45980.742800694446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45980.742800694446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45980.742800694446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45980.742800694446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45980.742800694446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45980.742800694446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45980.742800694446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45980.742800694446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45980.742800694446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45980.742800694446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45980.742800694446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45980.742800694446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45980.742800694446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45980.742800694446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45980.742800694446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45980.742800694446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45980.742800694446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45980.742800694446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45980.742800694446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45980.742800694446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45980.742800694446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45980.742800694446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45980.742800694446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45980.742800694446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45980.742800694446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45980.742800694446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45980.742800694446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45980.742800694446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45980.742800694446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45980.742800694446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45980.742800694446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45980.742800694446</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45980.742800694446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45980.742800694446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45980.742800694446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45980.742800694446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45980.742800694446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45980.742800694446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45980.742800694446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45980.742800694446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45980.742800694446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45980.742800694446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45980.742800694446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45980.742800694446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45980.742800694446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45980.742800694446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45980.742800694446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45980.742800694446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45980.742800694446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45980.742800694446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45980.742800694446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45980.742800694446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45980.742800694446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45980.742800694446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45980.742800694446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45980.742800694446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45980.742800694446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45980.742800694446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45980.742800694446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45980.742800694446</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32326</v>
      </c>
      <c r="E2" s="109" t="s">
        <v>39021</v>
      </c>
      <c r="F2" s="121">
        <v>45980.703344907408</v>
      </c>
      <c r="G2" s="104">
        <f t="shared" ref="G2:G26" ca="1" si="0">IFERROR(NOW()-F2,"-")</f>
        <v>3.9455787038605195E-2</v>
      </c>
      <c r="H2" s="121">
        <v>45980.703344907408</v>
      </c>
      <c r="I2" s="119" t="str">
        <f>IFERROR(VLOOKUP(D2,DB!A:F,6,0),"")</f>
        <v>SCECO</v>
      </c>
      <c r="J2" s="119" t="str">
        <f>IFERROR(VLOOKUP(D2,DB!A:G,7,0),"")</f>
        <v>Dead</v>
      </c>
      <c r="K2" s="122" t="s">
        <v>39128</v>
      </c>
      <c r="L2" s="123" t="str">
        <f>IFERROR(VLOOKUP(D2,DB!A:I,9,0),"")</f>
        <v>Latis</v>
      </c>
    </row>
    <row r="3" spans="1:16382" ht="31.5" customHeight="1">
      <c r="A3" s="118" t="s">
        <v>39129</v>
      </c>
      <c r="B3" s="119" t="str">
        <f>IFERROR(VLOOKUP(D3,DB!A:K,11,0),"")</f>
        <v>R6</v>
      </c>
      <c r="C3" s="120">
        <v>1</v>
      </c>
      <c r="D3" s="119" t="s">
        <v>34854</v>
      </c>
      <c r="E3" s="109" t="s">
        <v>39021</v>
      </c>
      <c r="F3" s="121">
        <v>45980.703703703701</v>
      </c>
      <c r="G3" s="104">
        <f t="shared" ca="1" si="0"/>
        <v>3.9096990745747462E-2</v>
      </c>
      <c r="H3" s="121">
        <v>45980.703703703701</v>
      </c>
      <c r="I3" s="119" t="str">
        <f>IFERROR(VLOOKUP(D3,DB!A:F,6,0),"")</f>
        <v>Generator-SG</v>
      </c>
      <c r="J3" s="119" t="str">
        <f>IFERROR(VLOOKUP(D3,DB!A:G,7,0),"")</f>
        <v>Vandalized</v>
      </c>
      <c r="K3" s="122" t="s">
        <v>39130</v>
      </c>
      <c r="L3" s="123" t="str">
        <f>IFERROR(VLOOKUP(D3,DB!A:I,9,0),"")</f>
        <v>Latis</v>
      </c>
    </row>
    <row r="4" spans="1:16382" ht="31.5" customHeight="1">
      <c r="A4" s="118"/>
      <c r="B4" s="119" t="str">
        <f>IFERROR(VLOOKUP(D4,DB!A:K,11,0),"")</f>
        <v/>
      </c>
      <c r="C4" s="120"/>
      <c r="D4" s="119"/>
      <c r="E4" s="109"/>
      <c r="F4" s="121"/>
      <c r="G4" s="104">
        <f t="shared" ca="1" si="0"/>
        <v>45980.742800694446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45980.742800694446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45980.742800694446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45980.742800694446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45980.742800694446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45980.742800694446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45980.742800694446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45980.742800694446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45980.742800694446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45980.742800694446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45980.742800694446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45980.742800694446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45980.742800694446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45980.742800694446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45980.742800694446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45980.742800694446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45980.742800694446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45980.742800694446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45980.742800694446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45980.742800694446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45980.742800694446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45980.742800694446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45980.742800694446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45980.742800694446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45980.742800694446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45980.742800694446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45980.742800694446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45980.742800694446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45980.742800694446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45980.742800694446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45980.742800694446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45980.742800694446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45980.742800694446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45980.742800694446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45980.742800694446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45980.742800694446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45980.742800694446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45980.742800694446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45980.742800694446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45980.742800694446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45980.742800694446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45980.742800694446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45980.742800694446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45980.742800694446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45980.742800694446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45980.742800694446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45980.742800694446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45980.742800694446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45980.742800694446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45980.742800694446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45980.742800694446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45980.742800694446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45980.742800694446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45980.742800694446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45980.742800694446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45980.742800694446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45980.742800694446</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2025-11-19T14:49:50Z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