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561" documentId="120_S{2AC9BD13-BADA-5192-A53E-5A8FF88502F6}" xr6:coauthVersionLast="47" xr6:coauthVersionMax="47" xr10:uidLastSave="{85A5929D-AB0A-41C9-AF3F-5F06E12A8D3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2" i="4"/>
  <c r="J7" i="4"/>
  <c r="B3" i="4"/>
  <c r="I3" i="4"/>
  <c r="J3" i="4"/>
  <c r="L3" i="4"/>
  <c r="B4" i="4"/>
  <c r="I4" i="4"/>
  <c r="J4" i="4"/>
  <c r="L4" i="4"/>
  <c r="B5" i="4"/>
  <c r="I5" i="4"/>
  <c r="J5" i="4"/>
  <c r="L5" i="4"/>
  <c r="B6" i="4"/>
  <c r="G6" i="4"/>
  <c r="I6" i="4"/>
  <c r="J6" i="4"/>
  <c r="L6" i="4"/>
  <c r="B7" i="4"/>
  <c r="G7" i="4"/>
  <c r="I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<sst xmlns="http://schemas.openxmlformats.org/spreadsheetml/2006/main" count="180289" uniqueCount="39128">
  <si>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</si>
  <si>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</si>
  <si>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</si>
  <si>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</si>
  <si>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</si>
  <si>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</si>
  <si>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</si>
  <si>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</si>
  <si>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</si>
  <si>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</si>
  <si>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</si>
  <si>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</si>
  <si>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</si>
  <si>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</si>
  <si>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</si>
  <si>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</si>
  <si>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</si>
  <si>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</si>
  <si>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</si>
  <si>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</si>
  <si>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</si>
  <si>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</si>
  <si>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</si>
  <si>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</si>
  <si>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</si>
  <si>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</si>
  <si>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</si>
  <si>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</si>
  <si>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</si>
  <si>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</si>
  <si>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</si>
  <si>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</si>
  <si>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</si>
  <si>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</si>
  <si>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</si>
  <si>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</si>
  <si>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</si>
  <si>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</si>
  <si>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</si>
  <si>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</si>
  <si>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</si>
  <si>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</si>
  <si>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</si>
  <si>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</si>
  <si>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</si>
  <si>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</si>
  <si>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</si>
  <si>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</si>
  <si>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</si>
  <si>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</si>
  <si>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</si>
  <si>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</si>
  <si>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</si>
  <si>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</si>
  <si>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</si>
  <si>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</si>
  <si>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</si>
  <si>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</si>
  <si>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</si>
  <si>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</si>
  <si>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</si>
  <si>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</si>
  <si>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</si>
  <si>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</si>
  <si>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</si>
  <si>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</si>
  <si>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</si>
  <si>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</si>
  <si>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</si>
  <si>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</si>
  <si>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</si>
  <si>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</si>
  <si>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</si>
  <si>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</si>
  <si>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</si>
  <si>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</si>
  <si>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</si>
  <si>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</si>
  <si>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</si>
  <si>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</si>
  <si>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</si>
  <si>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</si>
  <si>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</si>
  <si>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</si>
  <si>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</si>
  <si>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</si>
  <si>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</si>
  <si>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</si>
  <si>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</si>
  <si>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</si>
  <si>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</si>
  <si>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</si>
  <si>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</si>
  <si>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</si>
  <si>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</si>
  <si>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</si>
  <si>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</si>
  <si>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</si>
  <si>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</si>
  <si>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</si>
  <si>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</si>
  <si>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</si>
  <si>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</si>
  <si>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</si>
  <si>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</si>
  <si>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</si>
  <si>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</si>
  <si>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</si>
  <si>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</si>
  <si>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</si>
  <si>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</si>
  <si>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</si>
  <si>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</si>
  <si>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</si>
  <si>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</si>
  <si>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</si>
  <si>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</si>
  <si>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</si>
  <si>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</si>
  <si>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</si>
  <si>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</si>
  <si>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</si>
  <si>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</si>
  <si>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</si>
  <si>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</si>
  <si>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</si>
  <si>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</si>
  <si>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</si>
  <si>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</si>
  <si>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</si>
  <si>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</si>
  <si>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</si>
  <si>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</si>
  <si>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</si>
  <si>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</si>
  <si>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</si>
  <si>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</si>
  <si>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</si>
  <si>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</si>
  <si>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</si>
  <si>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</si>
  <si>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</si>
  <si>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</si>
  <si>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</si>
  <si>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</si>
  <si>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</si>
  <si>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</si>
  <si>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</si>
  <si>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</si>
  <si>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</si>
  <si>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</si>
  <si>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</si>
  <si>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</si>
  <si>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</si>
  <si>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</si>
  <si>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</si>
  <si>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</si>
  <si>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</si>
  <si>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</si>
  <si>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</si>
  <si>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</si>
  <si>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</si>
  <si>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</si>
  <si>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</si>
  <si>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</si>
  <si>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</si>
  <si>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</si>
  <si>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</si>
  <si>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</si>
  <si>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</si>
  <si>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</si>
  <si>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</si>
  <si>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</si>
  <si>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</si>
  <si>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</si>
  <si>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</si>
  <si>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</si>
  <si>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</si>
  <si>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</si>
  <si>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</si>
  <si>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</si>
  <si>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</si>
  <si>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</si>
  <si>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</si>
  <si>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</si>
  <si>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</si>
  <si>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</si>
  <si>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</si>
  <si>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</si>
  <si>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</si>
  <si>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</si>
  <si>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</si>
  <si>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</si>
  <si>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</si>
  <si>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</si>
  <si>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</si>
  <si>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</si>
  <si>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</si>
  <si>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</si>
  <si>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</si>
  <si>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</si>
  <si>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</si>
  <si>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</si>
  <si>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</si>
  <si>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</si>
  <si>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</si>
  <si>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</si>
  <si>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</si>
  <si>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</si>
  <si>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</si>
  <si>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</si>
  <si>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</si>
  <si>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</si>
  <si>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</si>
  <si>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</si>
  <si>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</si>
  <si>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</si>
  <si>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</si>
  <si>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</si>
  <si>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</si>
  <si>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</si>
  <si>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</si>
  <si>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</si>
  <si>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</si>
  <si>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</si>
  <si>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</si>
  <si>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</si>
  <si>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</si>
  <si>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</si>
  <si>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</si>
  <si>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</si>
  <si>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</si>
  <si>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</si>
  <si>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</si>
  <si>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</si>
  <si>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</si>
  <si>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</si>
  <si>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</si>
  <si>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</si>
  <si>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</si>
  <si>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</si>
  <si>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</si>
  <si>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</si>
  <si>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</si>
  <si>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</si>
  <si>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</si>
  <si>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</si>
  <si>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</si>
  <si>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</si>
  <si>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</si>
  <si>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</si>
  <si>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</si>
  <si>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</si>
  <si>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</si>
  <si>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</si>
  <si>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</si>
  <si>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</si>
  <si>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</si>
  <si>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</si>
  <si>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</si>
  <si>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</si>
  <si>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</si>
  <si>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</si>
  <si>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</si>
  <si>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</si>
  <si>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</si>
  <si>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</si>
  <si>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</si>
  <si>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</si>
  <si>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</si>
  <si>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</si>
  <si>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</si>
  <si>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</si>
  <si>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</si>
  <si>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</si>
  <si>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</si>
  <si>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</si>
  <si>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</si>
  <si>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</si>
  <si>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</si>
  <si>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</si>
  <si>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</si>
  <si>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</si>
  <si>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</si>
  <si>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</si>
  <si>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</si>
  <si>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</si>
  <si>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</si>
  <si>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</si>
  <si>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</si>
  <si>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</si>
  <si>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</si>
  <si>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</si>
  <si>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</si>
  <si>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</si>
  <si>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</si>
  <si>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</si>
  <si>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</si>
  <si>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</si>
  <si>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</si>
  <si>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</si>
  <si>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</si>
  <si>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</si>
  <si>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</si>
  <si>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</si>
  <si>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</si>
  <si>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</si>
  <si>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</si>
  <si>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</si>
  <si>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</si>
  <si>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</si>
  <si>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</si>
  <si>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</si>
  <si>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</si>
  <si>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</si>
  <si>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</si>
  <si>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</si>
  <si>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</si>
  <si>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</si>
  <si>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</si>
  <si>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</si>
  <si>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</si>
  <si>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</si>
  <si>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</si>
  <si>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</si>
  <si>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</si>
  <si>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</si>
  <si>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</si>
  <si>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</si>
  <si>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</si>
  <si>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</si>
  <si>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</si>
  <si>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</si>
  <si>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</si>
  <si>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</si>
  <si>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</si>
  <si>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</si>
  <si>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</si>
  <si>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</si>
  <si>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</si>
  <si>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</si>
  <si>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</si>
  <si>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</si>
  <si>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</si>
  <si>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</si>
  <si>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</si>
  <si>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</si>
  <si>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</si>
  <si>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</si>
  <si>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</si>
  <si>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</si>
  <si>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</si>
  <si>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</si>
  <si>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</si>
  <si>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</si>
  <si>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</si>
  <si>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</si>
  <si>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</si>
  <si>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</si>
  <si>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</si>
  <si>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</si>
  <si>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</si>
  <si>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</si>
  <si>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</si>
  <si>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</si>
  <si>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</si>
  <si>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</si>
  <si>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</si>
  <si>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</si>
  <si>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</si>
  <si>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</si>
  <si>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</si>
  <si>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</si>
  <si>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</si>
  <si>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</si>
  <si>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</si>
  <si>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</si>
  <si>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</si>
  <si>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</si>
  <si>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</si>
  <si>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</si>
  <si>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</si>
  <si>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</si>
  <si>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</si>
  <si>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</si>
  <si>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</si>
  <si>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</si>
  <si>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</si>
  <si>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</si>
  <si>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</si>
  <si>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</si>
  <si>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</si>
  <si>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</si>
  <si>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</si>
  <si>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</si>
  <si>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</si>
  <si>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</si>
  <si>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</si>
  <si>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</si>
  <si>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</si>
  <si>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</si>
  <si>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</si>
  <si>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</si>
  <si>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</si>
  <si>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</si>
  <si>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</si>
  <si>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</si>
  <si>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</si>
  <si>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</si>
  <si>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</si>
  <si>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</si>
  <si>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</si>
  <si>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</si>
  <si>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</si>
  <si>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</si>
  <si>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</si>
  <si>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</si>
  <si>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</si>
  <si>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</si>
  <si>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</si>
  <si>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</si>
  <si>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</si>
  <si>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</si>
  <si>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</si>
  <si>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</si>
  <si>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</si>
  <si>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</si>
  <si>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</si>
  <si>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</si>
  <si>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</si>
  <si>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</si>
  <si>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</si>
  <si>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</si>
  <si>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</si>
  <si>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</si>
  <si>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</si>
  <si>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</si>
  <si>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</si>
  <si>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</si>
  <si>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</si>
  <si>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</si>
  <si>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</si>
  <si>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</si>
  <si>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</si>
  <si>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</si>
  <si>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</si>
  <si>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</si>
  <si>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</si>
  <si>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</si>
  <si>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</si>
  <si>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</si>
  <si>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</si>
  <si>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</si>
  <si>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</si>
  <si>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</si>
  <si>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</si>
  <si>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</si>
  <si>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</si>
  <si>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</si>
  <si>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</si>
  <si>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</si>
  <si>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</si>
  <si>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</si>
  <si>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</si>
  <si>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</si>
  <si>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</si>
  <si>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</si>
  <si>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</si>
  <si>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</si>
  <si>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</si>
  <si>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</si>
  <si>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</si>
  <si>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</si>
  <si>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</si>
  <si>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</si>
  <si>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</si>
  <si>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</si>
  <si>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</si>
  <si>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</si>
  <si>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</si>
  <si>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</si>
  <si>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</si>
  <si>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</si>
  <si>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</si>
  <si>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</si>
  <si>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</si>
  <si>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</si>
  <si>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</si>
  <si>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</si>
  <si>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</si>
  <si>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</si>
  <si>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</si>
  <si>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</si>
  <si>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</si>
  <si>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</si>
  <si>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</si>
  <si>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</si>
  <si>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</si>
  <si>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</si>
  <si>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</si>
  <si>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</si>
  <si>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</si>
  <si>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</si>
  <si>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</si>
  <si>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</si>
  <si>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</si>
  <si>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</si>
  <si>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</si>
  <si>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</si>
  <si>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</si>
  <si>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</si>
  <si>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</si>
  <si>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</si>
  <si>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</si>
  <si>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</si>
  <si>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</si>
  <si>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</si>
  <si>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</si>
  <si>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</si>
  <si>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</si>
  <si>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</si>
  <si>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</si>
  <si>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</si>
  <si>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</si>
  <si>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</si>
  <si>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</si>
  <si>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</si>
  <si>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</si>
  <si>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</si>
  <si>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</si>
  <si>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</si>
  <si>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</si>
  <si>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</si>
  <si>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</si>
  <si>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</si>
  <si>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</si>
  <si>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</si>
  <si>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</si>
  <si>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</si>
  <si>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</si>
  <si>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</si>
  <si>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</si>
  <si>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</si>
  <si>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</si>
  <si>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</si>
  <si>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</si>
  <si>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</si>
  <si>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</si>
  <si>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</si>
  <si>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</si>
  <si>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</si>
  <si>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</si>
  <si>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</si>
  <si>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</si>
  <si>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</si>
  <si>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</si>
  <si>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</si>
  <si>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</si>
  <si>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</si>
  <si>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</si>
  <si>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</si>
  <si>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</si>
  <si>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</si>
  <si>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</si>
  <si>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</si>
  <si>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</si>
  <si>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</si>
  <si>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</si>
  <si>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</si>
  <si>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</si>
  <si>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</si>
  <si>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</si>
  <si>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</si>
  <si>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</si>
  <si>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</si>
  <si>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</si>
  <si>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</si>
  <si>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</si>
  <si>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</si>
  <si>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</si>
  <si>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</si>
  <si>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</si>
  <si>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</si>
  <si>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</si>
  <si>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</si>
  <si>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</si>
  <si>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</si>
  <si>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</si>
  <si>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</si>
  <si>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</si>
  <si>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</si>
  <si>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</si>
  <si>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</si>
  <si>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</si>
  <si>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</si>
  <si>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</si>
  <si>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</si>
  <si>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</si>
  <si>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</si>
  <si>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</si>
  <si>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</si>
  <si>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</si>
  <si>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</si>
  <si>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</si>
  <si>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</si>
  <si>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</si>
  <si>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</si>
  <si>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</si>
  <si>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</si>
  <si>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</si>
  <si>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</si>
  <si>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</si>
  <si>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</si>
  <si>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</si>
  <si>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</si>
  <si>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</si>
  <si>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</si>
  <si>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</si>
  <si>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</si>
  <si>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</si>
  <si>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</si>
  <si>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</si>
  <si>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</si>
  <si>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</si>
  <si>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</si>
  <si>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</si>
  <si>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</si>
  <si>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</si>
  <si>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</si>
  <si>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</si>
  <si>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</si>
  <si>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</si>
  <si>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</si>
  <si>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</si>
  <si>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</si>
  <si>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</si>
  <si>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</si>
  <si>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</si>
  <si>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</si>
  <si>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</si>
  <si>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</si>
  <si>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</si>
  <si>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</si>
  <si>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</si>
  <si>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</si>
  <si>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</si>
  <si>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</si>
  <si>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</si>
  <si>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</si>
  <si>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</si>
  <si>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</si>
  <si>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</si>
  <si>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</si>
  <si>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</si>
  <si>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</si>
  <si>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</si>
  <si>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</si>
  <si>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</si>
  <si>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</si>
  <si>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</si>
  <si>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</si>
  <si>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</si>
  <si>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</si>
  <si>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</si>
  <si>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</si>
  <si>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</si>
  <si>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</si>
  <si>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</si>
  <si>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</si>
  <si>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</si>
  <si>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</si>
  <si>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</si>
  <si>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</si>
  <si>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</si>
  <si>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</si>
  <si>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</si>
  <si>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</si>
  <si>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</si>
  <si>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</si>
  <si>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</si>
  <si>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</si>
  <si>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</si>
  <si>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</si>
  <si>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</si>
  <si>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</si>
  <si>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</si>
  <si>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</si>
  <si>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</si>
  <si>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</si>
  <si>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</si>
  <si>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</si>
  <si>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</si>
  <si>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</si>
  <si>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</si>
  <si>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</si>
  <si>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</si>
  <si>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</si>
  <si>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</si>
  <si>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</si>
  <si>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</si>
  <si>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</si>
  <si>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</si>
  <si>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</si>
  <si>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</si>
  <si>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</si>
  <si>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</si>
  <si>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</si>
  <si>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</si>
  <si>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</si>
  <si>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</si>
  <si>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</si>
  <si>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</si>
  <si>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</si>
  <si>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</si>
  <si>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</si>
  <si>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</si>
  <si>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</si>
  <si>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</si>
  <si>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</si>
  <si>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</si>
  <si>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</si>
  <si>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</si>
  <si>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</si>
  <si>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</si>
  <si>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</si>
  <si>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</si>
  <si>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</si>
  <si>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</si>
  <si>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</si>
  <si>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</si>
  <si>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</si>
  <si>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</si>
  <si>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</si>
  <si>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</si>
  <si>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</si>
  <si>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</si>
  <si>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</si>
  <si>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</si>
  <si>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</si>
  <si>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</si>
  <si>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</si>
  <si>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</si>
  <si>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</si>
  <si>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</si>
  <si>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</si>
  <si>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</si>
  <si>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</si>
  <si>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</si>
  <si>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</si>
  <si>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</si>
  <si>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</si>
  <si>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</si>
  <si>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</si>
  <si>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</si>
  <si>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</si>
  <si>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</si>
  <si>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</si>
  <si>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</si>
  <si>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</si>
  <si>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</si>
  <si>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</si>
  <si>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</si>
  <si>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</si>
  <si>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</si>
  <si>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</si>
  <si>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</si>
  <si>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</si>
  <si>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</si>
  <si>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</si>
  <si>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</si>
  <si>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</si>
  <si>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</si>
  <si>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</si>
  <si>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</si>
  <si>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</si>
  <si>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</si>
  <si>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</si>
  <si>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</si>
  <si>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</si>
  <si>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</si>
  <si>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</si>
  <si>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</si>
  <si>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</si>
  <si>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</si>
  <si>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</si>
  <si>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</si>
  <si>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</si>
  <si>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</si>
  <si>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</si>
  <si>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</si>
  <si>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</si>
  <si>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</si>
  <si>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</si>
  <si>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</si>
  <si>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</si>
  <si>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</si>
  <si>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</si>
  <si>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</si>
  <si>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</si>
  <si>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</si>
  <si>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</si>
  <si>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</si>
  <si>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</si>
  <si>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</si>
  <si>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</si>
  <si>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</si>
  <si>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</si>
  <si>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</si>
  <si>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</si>
  <si>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</si>
  <si>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</si>
  <si>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</si>
  <si>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</si>
  <si>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</si>
  <si>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</si>
  <si>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</si>
  <si>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</si>
  <si>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</si>
  <si>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</si>
  <si>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</si>
  <si>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</si>
  <si>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</si>
  <si>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</si>
  <si>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</si>
  <si>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</si>
  <si>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</si>
  <si>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</si>
  <si>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</si>
  <si>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</si>
  <si>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</si>
  <si>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</si>
  <si>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</si>
  <si>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</si>
  <si>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</si>
  <si>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</si>
  <si>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</si>
  <si>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</si>
  <si>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</si>
  <si>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</si>
  <si>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</si>
  <si>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</si>
  <si>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</si>
  <si>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</si>
  <si>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</si>
  <si>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</si>
  <si>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</si>
  <si>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</si>
  <si>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</si>
  <si>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</si>
  <si>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</si>
  <si>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</si>
  <si>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</si>
  <si>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</si>
  <si>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</si>
  <si>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</si>
  <si>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</si>
  <si>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</si>
  <si>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</si>
  <si>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</si>
  <si>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</si>
  <si>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</si>
  <si>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</si>
  <si>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</si>
  <si>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</si>
  <si>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</si>
  <si>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</si>
  <si>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</si>
  <si>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</si>
  <si>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</si>
  <si>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</si>
  <si>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</si>
  <si>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</si>
  <si>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</si>
  <si>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</si>
  <si>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</si>
  <si>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</si>
  <si>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</si>
  <si>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</si>
  <si>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</si>
  <si>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</si>
  <si>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</si>
  <si>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</si>
  <si>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</si>
  <si>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</si>
  <si>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</si>
  <si>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</si>
  <si>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</si>
  <si>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</si>
  <si>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</si>
  <si>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</si>
  <si>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</si>
  <si>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</si>
  <si>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</si>
  <si>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</si>
  <si>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</si>
  <si>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</si>
  <si>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</si>
  <si>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</si>
  <si>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</si>
  <si>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</si>
  <si>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</si>
  <si>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</si>
  <si>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</si>
  <si>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</si>
  <si>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</si>
  <si>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</si>
  <si>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</si>
  <si>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</si>
  <si>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</si>
  <si>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</si>
  <si>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</si>
  <si>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</si>
  <si>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</si>
  <si>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</si>
  <si>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</si>
  <si>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</si>
  <si>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</si>
  <si>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</si>
  <si>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</si>
  <si>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</si>
  <si>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</si>
  <si>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</si>
  <si>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</si>
  <si>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</si>
  <si>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</si>
  <si>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</si>
  <si>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</si>
  <si>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</si>
  <si>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</si>
  <si>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</si>
  <si>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</si>
  <si>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</si>
  <si>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</si>
  <si>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</si>
  <si>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</si>
  <si>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</si>
  <si>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</si>
  <si>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</si>
  <si>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</si>
  <si>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</si>
  <si>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</si>
  <si>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</si>
  <si>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</si>
  <si>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</si>
  <si>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</si>
  <si>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</si>
  <si>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</si>
  <si>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</si>
  <si>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</si>
  <si>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</si>
  <si>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</si>
  <si>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</si>
  <si>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</si>
  <si>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</si>
  <si>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</si>
  <si>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</si>
  <si>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</si>
  <si>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</si>
  <si>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</si>
  <si>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</si>
  <si>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</si>
  <si>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</si>
  <si>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</si>
  <si>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</si>
  <si>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</si>
  <si>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</si>
  <si>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</si>
  <si>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</si>
  <si>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</si>
  <si>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</si>
  <si>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</si>
  <si>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</si>
  <si>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</si>
  <si>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</si>
  <si>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</si>
  <si>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</si>
  <si>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</si>
  <si>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</si>
  <si>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</si>
  <si>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</si>
  <si>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</si>
  <si>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</si>
  <si>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</si>
  <si>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</si>
  <si>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</si>
  <si>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</si>
  <si>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</si>
  <si>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</si>
  <si>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</si>
  <si>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</si>
  <si>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</si>
  <si>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</si>
  <si>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</si>
  <si>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</si>
  <si>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</si>
  <si>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</si>
  <si>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</si>
  <si>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</si>
  <si>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</si>
  <si>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</si>
  <si>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</si>
  <si>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</si>
  <si>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</si>
  <si>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</si>
  <si>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</si>
  <si>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</si>
  <si>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</si>
  <si>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</si>
  <si>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</si>
  <si>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</si>
  <si>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</si>
  <si>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</si>
  <si>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</si>
  <si>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</si>
  <si>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</si>
  <si>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</si>
  <si>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</si>
  <si>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</si>
  <si>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</si>
  <si>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</si>
  <si>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</si>
  <si>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</si>
  <si>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</si>
  <si>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</si>
  <si>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</si>
  <si>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</si>
  <si>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</si>
  <si>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</si>
  <si>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</si>
  <si>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</si>
  <si>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</si>
  <si>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</si>
  <si>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</si>
  <si>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</si>
  <si>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</si>
  <si>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</si>
  <si>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</si>
  <si>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</si>
  <si>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</si>
  <si>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</si>
  <si>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</si>
  <si>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</si>
  <si>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</si>
  <si>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</si>
  <si>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</si>
  <si>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</si>
  <si>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</si>
  <si>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</si>
  <si>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</si>
  <si>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</si>
  <si>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</si>
  <si>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</si>
  <si>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</si>
  <si>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</si>
  <si>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</si>
  <si>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</si>
  <si>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</si>
  <si>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</si>
  <si>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</si>
  <si>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</si>
  <si>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</si>
  <si>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</si>
  <si>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</si>
  <si>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</si>
  <si>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</si>
  <si>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</si>
  <si>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</si>
  <si>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</si>
  <si>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</si>
  <si>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</si>
  <si>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</si>
  <si>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</si>
  <si>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</si>
  <si>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</si>
  <si>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</si>
  <si>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</si>
  <si>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</si>
  <si>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</si>
  <si>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</si>
  <si>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</si>
  <si>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</si>
  <si>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</si>
  <si>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</si>
  <si>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</si>
  <si>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</si>
  <si>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</si>
  <si>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</si>
  <si>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</si>
  <si>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</si>
  <si>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</si>
  <si>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</si>
  <si>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</si>
  <si>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</si>
  <si>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</si>
  <si>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</si>
  <si>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</si>
  <si>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</si>
  <si>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</si>
  <si>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</si>
  <si>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</si>
  <si>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</si>
  <si>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</si>
  <si>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</si>
  <si>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</si>
  <si>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</si>
  <si>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</si>
  <si>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</si>
  <si>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</si>
  <si>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</si>
  <si>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</si>
  <si>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</si>
  <si>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</si>
  <si>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</si>
  <si>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</si>
  <si>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</si>
  <si>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</si>
  <si>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</si>
  <si>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</si>
  <si>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</si>
  <si>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</si>
  <si>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</si>
  <si>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</si>
  <si>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</si>
  <si>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</si>
  <si>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</si>
  <si>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</si>
  <si>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</si>
  <si>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</si>
  <si>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</si>
  <si>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</si>
  <si>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</si>
  <si>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</si>
  <si>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</si>
  <si>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</si>
  <si>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</si>
  <si>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</si>
  <si>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</si>
  <si>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</si>
  <si>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</si>
  <si>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</si>
  <si>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</si>
  <si>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</si>
  <si>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</si>
  <si>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</si>
  <si>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</si>
  <si>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</si>
  <si>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</si>
  <si>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</si>
  <si>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</si>
  <si>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</si>
  <si>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</si>
  <si>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</si>
  <si>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</si>
  <si>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</si>
  <si>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</si>
  <si>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</si>
  <si>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</si>
  <si>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</si>
  <si>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</si>
  <si>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</si>
  <si>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</si>
  <si>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</si>
  <si>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</si>
  <si>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</si>
  <si>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</si>
  <si>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</si>
  <si>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</si>
  <si>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</si>
  <si>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</si>
  <si>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</si>
  <si>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</si>
  <si>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</si>
  <si>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</si>
  <si>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</si>
  <si>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</si>
  <si>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</si>
  <si>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</si>
  <si>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</si>
  <si>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</si>
  <si>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</si>
  <si>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</si>
  <si>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</si>
  <si>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</si>
  <si>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</si>
  <si>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</si>
  <si>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</si>
  <si>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</si>
  <si>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</si>
  <si>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</si>
  <si>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</si>
  <si>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</si>
  <si>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</si>
  <si>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</si>
  <si>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</si>
  <si>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</si>
  <si>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</si>
  <si>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</si>
  <si>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</si>
  <si>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</si>
  <si>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</si>
  <si>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</si>
  <si>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</si>
  <si>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</si>
  <si>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</si>
  <si>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</si>
  <si>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</si>
  <si>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</si>
  <si>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</si>
  <si>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</si>
  <si>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</si>
  <si>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</si>
  <si>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</si>
  <si>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</si>
  <si>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</si>
  <si>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</si>
  <si>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</si>
  <si>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</si>
  <si>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</si>
  <si>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</si>
  <si>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</si>
  <si>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</si>
  <si>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</si>
  <si>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</si>
  <si>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</si>
  <si>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</si>
  <si>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</si>
  <si>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</si>
  <si>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</si>
  <si>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</si>
  <si>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</si>
  <si>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</si>
  <si>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</si>
  <si>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</si>
  <si>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</si>
  <si>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</si>
  <si>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</si>
  <si>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</si>
  <si>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</si>
  <si>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</si>
  <si>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</si>
  <si>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</si>
  <si>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</si>
  <si>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</si>
  <si>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</si>
  <si>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</si>
  <si>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</si>
  <si>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</si>
  <si>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</si>
  <si>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</si>
  <si>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</si>
  <si>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</si>
  <si>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</si>
  <si>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</si>
  <si>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</si>
  <si>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</si>
  <si>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</si>
  <si>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</si>
  <si>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</si>
  <si>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</si>
  <si>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</si>
  <si>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</si>
  <si>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</si>
  <si>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</si>
  <si>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</si>
  <si>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</si>
  <si>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</si>
  <si>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</si>
  <si>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</si>
  <si>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</si>
  <si>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</si>
  <si>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</si>
  <si>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</si>
  <si>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</si>
  <si>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</si>
  <si>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</si>
  <si>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</si>
  <si>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</si>
  <si>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</si>
  <si>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</si>
  <si>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</si>
  <si>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</si>
  <si>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</si>
  <si>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</si>
  <si>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</si>
  <si>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</si>
  <si>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</si>
  <si>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</si>
  <si>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</si>
  <si>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</si>
  <si>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</si>
  <si>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</si>
  <si>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</si>
  <si>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</si>
  <si>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</si>
  <si>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</si>
  <si>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</si>
  <si>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</si>
  <si>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</si>
  <si>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</si>
  <si>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</si>
  <si>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</si>
  <si>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</si>
  <si>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</si>
  <si>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</si>
  <si>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</si>
  <si>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</si>
  <si>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</si>
  <si>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</si>
  <si>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</si>
  <si>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</si>
  <si>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</si>
  <si>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</si>
  <si>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</si>
  <si>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</si>
  <si>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</si>
  <si>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</si>
  <si>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</si>
  <si>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</si>
  <si>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</si>
  <si>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</si>
  <si>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</si>
  <si>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</si>
  <si>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</si>
  <si>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</si>
  <si>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</si>
  <si>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</si>
  <si>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</si>
  <si>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</si>
  <si>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</si>
  <si>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</si>
  <si>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</si>
  <si>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</si>
  <si>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</si>
  <si>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</si>
  <si>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</si>
  <si>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</si>
  <si>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</si>
  <si>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</si>
  <si>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</si>
  <si>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</si>
  <si>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</si>
  <si>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</si>
  <si>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</si>
  <si>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</si>
  <si>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</si>
  <si>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</si>
  <si>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</si>
  <si>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</si>
  <si>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</si>
  <si>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</si>
  <si>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</si>
  <si>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</si>
  <si>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</si>
  <si>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</si>
  <si>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</si>
  <si>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</si>
  <si>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</si>
  <si>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</si>
  <si>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</si>
  <si>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</si>
  <si>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</si>
  <si>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</si>
  <si>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</si>
  <si>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</si>
  <si>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</si>
  <si>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</si>
  <si>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</si>
  <si>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</si>
  <si>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</si>
  <si>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</si>
  <si>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</si>
  <si>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</si>
  <si>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</si>
  <si>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</si>
  <si>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</si>
  <si>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</si>
  <si>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</si>
  <si>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</si>
  <si>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</si>
  <si>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</si>
  <si>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</si>
  <si>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</si>
  <si>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</si>
  <si>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</si>
  <si>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</si>
  <si>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</si>
  <si>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</si>
  <si>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</si>
  <si>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</si>
  <si>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</si>
  <si>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</si>
  <si>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</si>
  <si>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</si>
  <si>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</si>
  <si>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</si>
  <si>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</si>
  <si>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</si>
  <si>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</si>
  <si>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</si>
  <si>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</si>
  <si>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</si>
  <si>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</si>
  <si>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</si>
  <si>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</si>
  <si>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</si>
  <si>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</si>
  <si>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</si>
  <si>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</si>
  <si>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</si>
  <si>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</si>
  <si>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</si>
  <si>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</si>
  <si>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</si>
  <si>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</si>
  <si>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</si>
  <si>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</si>
  <si>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</si>
  <si>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</si>
  <si>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</si>
  <si>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</si>
  <si>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</si>
  <si>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</si>
  <si>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</si>
  <si>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</si>
  <si>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</si>
  <si>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</si>
  <si>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</si>
  <si>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</si>
  <si>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</si>
  <si>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</si>
  <si>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</si>
  <si>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</si>
  <si>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</si>
  <si>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</si>
  <si>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</si>
  <si>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</si>
  <si>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</si>
  <si>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</si>
  <si>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</si>
  <si>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</si>
  <si>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</si>
  <si>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</si>
  <si>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</si>
  <si>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</si>
  <si>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</si>
  <si>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</si>
  <si>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</si>
  <si>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</si>
  <si>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</si>
  <si>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</si>
  <si>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</si>
  <si>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</si>
  <si>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</si>
  <si>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</si>
  <si>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</si>
  <si>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</si>
  <si>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</si>
  <si>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</si>
  <si>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</si>
  <si>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</si>
  <si>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</si>
  <si>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</si>
  <si>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</si>
  <si>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</si>
  <si>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</si>
  <si>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</si>
  <si>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</si>
  <si>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</si>
  <si>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</si>
  <si>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</si>
  <si>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</si>
  <si>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</si>
  <si>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</si>
  <si>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</si>
  <si>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</si>
  <si>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</si>
  <si>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</si>
  <si>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</si>
  <si>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</si>
  <si>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</si>
  <si>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</si>
  <si>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</si>
  <si>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</si>
  <si>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</si>
  <si>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</si>
  <si>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</si>
  <si>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</si>
  <si>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</si>
  <si>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</si>
  <si>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</si>
  <si>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</si>
  <si>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</si>
  <si>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</si>
  <si>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</si>
  <si>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</si>
  <si>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</si>
  <si>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</si>
  <si>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</si>
  <si>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</si>
  <si>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</si>
  <si>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</si>
  <si>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</si>
  <si>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</si>
  <si>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</si>
  <si>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</si>
  <si>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</si>
  <si>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</si>
  <si>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</si>
  <si>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</si>
  <si>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</si>
  <si>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</si>
  <si>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</si>
  <si>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</si>
  <si>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</si>
  <si>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</si>
  <si>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</si>
  <si>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</si>
  <si>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</si>
  <si>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</si>
  <si>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</si>
  <si>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</si>
  <si>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</si>
  <si>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</si>
  <si>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</si>
  <si>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</si>
  <si>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</si>
  <si>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</si>
  <si>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</si>
  <si>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</si>
  <si>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</si>
  <si>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</si>
  <si>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</si>
  <si>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</si>
  <si>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</si>
  <si>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</si>
  <si>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</si>
  <si>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</si>
  <si>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</si>
  <si>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</si>
  <si>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</si>
  <si>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</si>
  <si>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</si>
  <si>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</si>
  <si>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</si>
  <si>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</si>
  <si>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</si>
  <si>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</si>
  <si>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</si>
  <si>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</si>
  <si>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</si>
  <si>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</si>
  <si>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</si>
  <si>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</si>
  <si>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</si>
  <si>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</si>
  <si>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</si>
  <si>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</si>
  <si>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</si>
  <si>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</si>
  <si>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</si>
  <si>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</si>
  <si>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</si>
  <si>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</si>
  <si>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</si>
  <si>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</si>
  <si>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</si>
  <si>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</si>
  <si>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</si>
  <si>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</si>
  <si>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</si>
  <si>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</si>
  <si>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</si>
  <si>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</si>
  <si>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</si>
  <si>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</si>
  <si>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</si>
  <si>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</si>
  <si>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</si>
  <si>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</si>
  <si>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</si>
  <si>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</si>
  <si>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</si>
  <si>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</si>
  <si>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</si>
  <si>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</si>
  <si>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</si>
  <si>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</si>
  <si>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</si>
  <si>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</si>
  <si>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</si>
  <si>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</si>
  <si>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</si>
  <si>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</si>
  <si>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</si>
  <si>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</si>
  <si>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</si>
  <si>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</si>
  <si>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</si>
  <si>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</si>
  <si>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</si>
  <si>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</si>
  <si>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</si>
  <si>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</si>
  <si>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</si>
  <si>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</si>
  <si>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</si>
  <si>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</si>
  <si>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</si>
  <si>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</si>
  <si>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</si>
  <si>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</si>
  <si>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</si>
  <si>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</si>
  <si>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</si>
  <si>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</si>
  <si>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</si>
  <si>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</si>
  <si>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</si>
  <si>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</si>
  <si>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</si>
  <si>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</si>
  <si>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</si>
  <si>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</si>
  <si>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</si>
  <si>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</si>
  <si>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</si>
  <si>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</si>
  <si>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</si>
  <si>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</si>
  <si>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</si>
  <si>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</si>
  <si>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</si>
  <si>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</si>
  <si>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</si>
  <si>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</si>
  <si>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</si>
  <si>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</si>
  <si>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</si>
  <si>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</si>
  <si>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</si>
  <si>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</si>
  <si>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</si>
  <si>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</si>
  <si>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</si>
  <si>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</si>
  <si>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</si>
  <si>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</si>
  <si>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</si>
  <si>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</si>
  <si>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</si>
  <si>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</si>
  <si>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</si>
  <si>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</si>
  <si>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</si>
  <si>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</si>
  <si>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</si>
  <si>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</si>
  <si>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</si>
  <si>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</si>
  <si>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</si>
  <si>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</si>
  <si>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</si>
  <si>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</si>
  <si>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</si>
  <si>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</si>
  <si>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</si>
  <si>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</si>
  <si>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</si>
  <si>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</si>
  <si>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</si>
  <si>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</si>
  <si>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</si>
  <si>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</si>
  <si>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</si>
  <si>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</si>
  <si>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</si>
  <si>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</si>
  <si>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</si>
  <si>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</si>
  <si>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</si>
  <si>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</si>
  <si>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</si>
  <si>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</si>
  <si>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</si>
  <si>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</si>
  <si>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</si>
  <si>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</si>
  <si>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</si>
  <si>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</si>
  <si>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</si>
  <si>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</si>
  <si>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</si>
  <si>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</si>
  <si>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</si>
  <si>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</si>
  <si>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</si>
  <si>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</si>
  <si>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</si>
  <si>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</si>
  <si>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</si>
  <si>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</si>
  <si>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</si>
  <si>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</si>
  <si>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</si>
  <si>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</si>
  <si>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</si>
  <si>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</si>
  <si>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</si>
  <si>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</si>
  <si>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</si>
  <si>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</si>
  <si>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</si>
  <si>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</si>
  <si>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</si>
  <si>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</si>
  <si>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</si>
  <si>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</si>
  <si>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</si>
  <si>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</si>
  <si>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</si>
  <si>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</si>
  <si>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</si>
  <si>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</si>
  <si>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</si>
  <si>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</si>
  <si>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</si>
  <si>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</si>
  <si>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</si>
  <si>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</si>
  <si>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</si>
  <si>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</si>
  <si>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</si>
  <si>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</si>
  <si>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</si>
  <si>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</si>
  <si>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</si>
  <si>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</si>
  <si>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</si>
  <si>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</si>
  <si>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</si>
  <si>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</si>
  <si>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</si>
  <si>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</si>
  <si>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</si>
  <si>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</si>
  <si>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</si>
  <si>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</si>
  <si>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</si>
  <si>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</si>
  <si>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</si>
  <si>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</si>
  <si>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</si>
  <si>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</si>
  <si>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</si>
  <si>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</si>
  <si>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</si>
  <si>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</si>
  <si>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</si>
  <si>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</si>
  <si>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</si>
  <si>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</si>
  <si>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</si>
  <si>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</si>
  <si>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</si>
  <si>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</si>
  <si>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</si>
  <si>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</si>
  <si>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</si>
  <si>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</si>
  <si>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</si>
  <si>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</si>
  <si>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</si>
  <si>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</si>
  <si>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</si>
  <si>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</si>
  <si>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</si>
  <si>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</si>
  <si>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</si>
  <si>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</si>
  <si>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</si>
  <si>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</si>
  <si>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</si>
  <si>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</si>
  <si>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</si>
  <si>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</si>
  <si>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</si>
  <si>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</si>
  <si>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</si>
  <si>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</si>
  <si>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</si>
  <si>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</si>
  <si>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</si>
  <si>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</si>
  <si>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</si>
  <si>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</si>
  <si>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</si>
  <si>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</si>
  <si>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</si>
  <si>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</si>
  <si>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</si>
  <si>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</si>
  <si>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</si>
  <si>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</si>
  <si>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</si>
  <si>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</si>
  <si>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</si>
  <si>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</si>
  <si>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</si>
  <si>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</si>
  <si>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</si>
  <si>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</si>
  <si>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</si>
  <si>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</si>
  <si>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</si>
  <si>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</si>
  <si>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</si>
  <si>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</si>
  <si>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</si>
  <si>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</si>
  <si>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</si>
  <si>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</si>
  <si>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</si>
  <si>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</si>
  <si>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</si>
  <si>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</si>
  <si>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</si>
  <si>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</si>
  <si>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</si>
  <si>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</si>
  <si>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</si>
  <si>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</si>
  <si>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</si>
  <si>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</si>
  <si>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</si>
  <si>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</si>
  <si>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</si>
  <si>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</si>
  <si>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</si>
  <si>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</si>
  <si>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</si>
  <si>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</si>
  <si>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</si>
  <si>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</si>
  <si>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</si>
  <si>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</si>
  <si>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</si>
  <si>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</si>
  <si>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</si>
  <si>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</si>
  <si>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</si>
  <si>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</si>
  <si>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</si>
  <si>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</si>
  <si>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</si>
  <si>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</si>
  <si>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</si>
  <si>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</si>
  <si>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</si>
  <si>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</si>
  <si>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</si>
  <si>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</si>
  <si>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</si>
  <si>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</si>
  <si>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</si>
  <si>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</si>
  <si>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</si>
  <si>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</si>
  <si>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</si>
  <si>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</si>
  <si>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</si>
  <si>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</si>
  <si>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</si>
  <si>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</si>
  <si>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</si>
  <si>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</si>
  <si>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</si>
  <si>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</si>
  <si>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</si>
  <si>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</si>
  <si>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</si>
  <si>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</si>
  <si>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</si>
  <si>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</si>
  <si>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</si>
  <si>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</si>
  <si>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</si>
  <si>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</si>
  <si>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</si>
  <si>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</si>
  <si>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</si>
  <si>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</si>
  <si>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</si>
  <si>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</si>
  <si>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</si>
  <si>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</si>
  <si>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</si>
  <si>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</si>
  <si>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</si>
  <si>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</si>
  <si>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</si>
  <si>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</si>
  <si>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</si>
  <si>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</si>
  <si>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</si>
  <si>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</si>
  <si>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</si>
  <si>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</si>
  <si>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</si>
  <si>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</si>
  <si>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</si>
  <si>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</si>
  <si>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</si>
  <si>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</si>
  <si>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</si>
  <si>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</si>
  <si>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</si>
  <si>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</si>
  <si>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</si>
  <si>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</si>
  <si>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</si>
  <si>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</si>
  <si>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</si>
  <si>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</si>
  <si>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</si>
  <si>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</si>
  <si>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</si>
  <si>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</si>
  <si>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</si>
  <si>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</si>
  <si>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</si>
  <si>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</si>
  <si>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</si>
  <si>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</si>
  <si>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</si>
  <si>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</si>
  <si>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</si>
  <si>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</si>
  <si>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</si>
  <si>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</si>
  <si>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</si>
  <si>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</si>
  <si>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</si>
  <si>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</si>
  <si>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</si>
  <si>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</si>
  <si>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</si>
  <si>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</si>
  <si>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</si>
  <si>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</si>
  <si>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</si>
  <si>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</si>
  <si>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</si>
  <si>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</si>
  <si>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</si>
  <si>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</si>
  <si>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</si>
  <si>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</si>
  <si>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</si>
  <si>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</si>
  <si>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</si>
  <si>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</si>
  <si>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</si>
  <si>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</si>
  <si>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</si>
  <si>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</si>
  <si>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</si>
  <si>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</si>
  <si>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</si>
  <si>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</si>
  <si>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</si>
  <si>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</si>
  <si>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</si>
  <si>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</si>
  <si>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</si>
  <si>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</si>
  <si>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</si>
  <si>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</si>
  <si>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</si>
  <si>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</si>
  <si>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</si>
  <si>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</si>
  <si>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</si>
  <si>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</si>
  <si>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</si>
  <si>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</si>
  <si>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</si>
  <si>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</si>
  <si>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</si>
  <si>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</si>
  <si>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</si>
  <si>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</si>
  <si>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</si>
  <si>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</si>
  <si>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</si>
  <si>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</si>
  <si>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</si>
  <si>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</si>
  <si>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</si>
  <si>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</si>
  <si>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</si>
  <si>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</si>
  <si>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</si>
  <si>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</si>
  <si>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</si>
  <si>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</si>
  <si>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</si>
  <si>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</si>
  <si>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</si>
  <si>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</si>
  <si>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</si>
  <si>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</si>
  <si>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</si>
  <si>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</si>
  <si>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</si>
  <si>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</si>
  <si>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</si>
  <si>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</si>
  <si>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</si>
  <si>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</si>
  <si>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</si>
  <si>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</si>
  <si>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</si>
  <si>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</si>
  <si>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</si>
  <si>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</si>
  <si>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</si>
  <si>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</si>
  <si>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</si>
  <si>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</si>
  <si>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</si>
  <si>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</si>
  <si>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</si>
  <si>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</si>
  <si>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</si>
  <si>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</si>
  <si>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</si>
  <si>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</si>
  <si>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</si>
  <si>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</si>
  <si>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</si>
  <si>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</si>
  <si>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</si>
  <si>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</si>
  <si>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</si>
  <si>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</si>
  <si>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</si>
  <si>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</si>
  <si>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</si>
  <si>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</si>
  <si>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</si>
  <si>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</si>
  <si>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</si>
  <si>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</si>
  <si>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</si>
  <si>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</si>
  <si>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</si>
  <si>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</si>
  <si>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</si>
  <si>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</si>
  <si>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</si>
  <si>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</si>
  <si>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</si>
  <si>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</si>
  <si>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</si>
  <si>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</si>
  <si>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</si>
  <si>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</si>
  <si>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</si>
  <si>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</si>
  <si>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</si>
  <si>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</si>
  <si>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</si>
  <si>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</si>
  <si>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</si>
  <si>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</si>
  <si>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</si>
  <si>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</si>
  <si>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</si>
  <si>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</si>
  <si>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</si>
  <si>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</si>
  <si>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</si>
  <si>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</si>
  <si>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</si>
  <si>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</si>
  <si>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</si>
  <si>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</si>
  <si>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</si>
  <si>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</si>
  <si>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</si>
  <si>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</si>
  <si>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</si>
  <si>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</si>
  <si>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</si>
  <si>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</si>
  <si>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</si>
  <si>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</si>
  <si>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</si>
  <si>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</si>
  <si>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</si>
  <si>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</si>
  <si>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</si>
  <si>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</si>
  <si>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</si>
  <si>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</si>
  <si>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</si>
  <si>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</si>
  <si>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</si>
  <si>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</si>
  <si>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</si>
  <si>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</si>
  <si>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</si>
  <si>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</si>
  <si>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</si>
  <si>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</si>
  <si>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</si>
  <si>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</si>
  <si>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</si>
  <si>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</si>
  <si>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</si>
  <si>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</si>
  <si>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</si>
  <si>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</si>
  <si>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</si>
  <si>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</si>
  <si>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</si>
  <si>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</si>
  <si>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</si>
  <si>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</si>
  <si>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</si>
  <si>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</si>
  <si>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</si>
  <si>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</si>
  <si>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</si>
  <si>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</si>
  <si>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</si>
  <si>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</si>
  <si>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</si>
  <si>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</si>
  <si>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</si>
  <si>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</si>
  <si>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</si>
  <si>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</si>
  <si>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</si>
  <si>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</si>
  <si>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</si>
  <si>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</si>
  <si>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</si>
  <si>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</si>
  <si>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</si>
  <si>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</si>
  <si>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</si>
  <si>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</si>
  <si>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</si>
  <si>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</si>
  <si>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</si>
  <si>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</si>
  <si>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</si>
  <si>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</si>
  <si>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</si>
  <si>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</si>
  <si>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</si>
  <si>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</si>
  <si>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</si>
  <si>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</si>
  <si>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</si>
  <si>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</si>
  <si>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</si>
  <si>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</si>
  <si>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</si>
  <si>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</si>
  <si>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</si>
  <si>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</si>
  <si>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</si>
  <si>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</si>
  <si>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</si>
  <si>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</si>
  <si>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</si>
  <si>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</si>
  <si>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</si>
  <si>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</si>
  <si>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</si>
  <si>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</si>
  <si>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</si>
  <si>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</si>
  <si>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</si>
  <si>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</si>
  <si>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</si>
  <si>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</si>
  <si>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</si>
  <si>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</si>
  <si>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</si>
  <si>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</si>
  <si>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</si>
  <si>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</si>
  <si>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</si>
  <si>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</si>
  <si>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</si>
  <si>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</si>
  <si>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</si>
  <si>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</si>
  <si>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</si>
  <si>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</si>
  <si>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</si>
  <si>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</si>
  <si>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</si>
  <si>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</si>
  <si>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</si>
  <si>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</si>
  <si>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</si>
  <si>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</si>
  <si>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</si>
  <si>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</si>
  <si>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</si>
  <si>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</si>
  <si>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</si>
  <si>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</si>
  <si>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</si>
  <si>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</si>
  <si>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</si>
  <si>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</si>
  <si>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</si>
  <si>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</si>
  <si>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</si>
  <si>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</si>
  <si>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</si>
  <si>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</si>
  <si>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</si>
  <si>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</si>
  <si>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</si>
  <si>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</si>
  <si>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</si>
  <si>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</si>
  <si>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</si>
  <si>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</si>
  <si>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</si>
  <si>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</si>
  <si>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</si>
  <si>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</si>
  <si>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</si>
  <si>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</si>
  <si>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</si>
  <si>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</si>
  <si>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</si>
  <si>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</si>
  <si>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</si>
  <si>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</si>
  <si>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</si>
  <si>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</si>
  <si>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</si>
  <si>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</si>
  <si>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</si>
  <si>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</si>
  <si>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</si>
  <si>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</si>
  <si>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</si>
  <si>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</si>
  <si>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</si>
  <si>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</si>
  <si>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</si>
  <si>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</si>
  <si>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</si>
  <si>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</si>
  <si>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</si>
  <si>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</si>
  <si>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</si>
  <si>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</si>
  <si>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</si>
  <si>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</si>
  <si>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</si>
  <si>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</si>
  <si>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</si>
  <si>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</si>
  <si>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</si>
  <si>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</si>
  <si>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</si>
  <si>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</si>
  <si>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</si>
  <si>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</si>
  <si>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</si>
  <si>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</si>
  <si>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</si>
  <si>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</si>
  <si>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</si>
  <si>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</si>
  <si>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</si>
  <si>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</si>
  <si>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</si>
  <si>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</si>
  <si>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</si>
  <si>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</si>
  <si>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</si>
  <si>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</si>
  <si>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</si>
  <si>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</si>
  <si>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</si>
  <si>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</si>
  <si>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</si>
  <si>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</si>
  <si>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</si>
  <si>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</si>
  <si>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</si>
  <si>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</si>
  <si>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</si>
  <si>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</si>
  <si>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</si>
  <si>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</si>
  <si>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</si>
  <si>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</si>
  <si>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</si>
  <si>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</si>
  <si>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</si>
  <si>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</si>
  <si>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</si>
  <si>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</si>
  <si>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</si>
  <si>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</si>
  <si>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</si>
  <si>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</si>
  <si>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</si>
  <si>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</si>
  <si>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</si>
  <si>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</si>
  <si>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</si>
  <si>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</si>
  <si>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</si>
  <si>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</si>
  <si>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</si>
  <si>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</si>
  <si>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</si>
  <si>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</si>
  <si>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</si>
  <si>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</si>
  <si>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</si>
  <si>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</si>
  <si>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</si>
  <si>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</si>
  <si>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</si>
  <si>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</si>
  <si>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</si>
  <si>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</si>
  <si>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</si>
  <si>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</si>
  <si>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</si>
  <si>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</si>
  <si>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</si>
  <si>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</si>
  <si>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</si>
  <si>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</si>
  <si>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</si>
  <si>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</si>
  <si>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</si>
  <si>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</si>
  <si>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</si>
  <si>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</si>
  <si>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</si>
  <si>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</si>
  <si>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</si>
  <si>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</si>
  <si>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</si>
  <si>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</si>
  <si>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</si>
  <si>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</si>
  <si>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</si>
  <si>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</si>
  <si>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</si>
  <si>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</si>
  <si>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</si>
  <si>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</si>
  <si>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</si>
  <si>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</si>
  <si>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</si>
  <si>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</si>
  <si>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</si>
  <si>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</si>
  <si>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</si>
  <si>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</si>
  <si>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</si>
  <si>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</si>
  <si>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</si>
  <si>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</si>
  <si>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</si>
  <si>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</si>
  <si>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</si>
  <si>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</si>
  <si>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</si>
  <si>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</si>
  <si>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</si>
  <si>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</si>
  <si>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</si>
  <si>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</si>
  <si>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</si>
  <si>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</si>
  <si>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</si>
  <si>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</si>
  <si>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</si>
  <si>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</si>
  <si>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</si>
  <si>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</si>
  <si>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</si>
  <si>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</si>
  <si>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</si>
  <si>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</si>
  <si>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</si>
  <si>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</si>
  <si>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</si>
  <si>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</si>
  <si>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</si>
  <si>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</si>
  <si>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</si>
  <si>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</si>
  <si>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</si>
  <si>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</si>
  <si>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</si>
  <si>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</si>
  <si>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</si>
  <si>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</si>
  <si>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</si>
  <si>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</si>
  <si>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</si>
  <si>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</si>
  <si>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</si>
  <si>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</si>
  <si>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</si>
  <si>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</si>
  <si>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</si>
  <si>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</si>
  <si>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</si>
  <si>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</si>
  <si>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</si>
  <si>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</si>
  <si>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</si>
  <si>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</si>
  <si>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</si>
  <si>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</si>
  <si>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</si>
  <si>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</si>
  <si>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</si>
  <si>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</si>
  <si>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</si>
  <si>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</si>
  <si>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</si>
  <si>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</si>
  <si>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</si>
  <si>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</si>
  <si>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</si>
  <si>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</si>
  <si>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</si>
  <si>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</si>
  <si>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</si>
  <si>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</si>
  <si>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</si>
  <si>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</si>
  <si>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</si>
  <si>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</si>
  <si>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</si>
  <si>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</si>
  <si>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</si>
  <si>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</si>
  <si>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</si>
  <si>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</si>
  <si>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</si>
  <si>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</si>
  <si>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</si>
  <si>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</si>
  <si>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</si>
  <si>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</si>
  <si>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</si>
  <si>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</si>
  <si>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</si>
  <si>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</si>
  <si>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</si>
  <si>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</si>
  <si>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</si>
  <si>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</si>
  <si>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</si>
  <si>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</si>
  <si>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</si>
  <si>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</si>
  <si>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</si>
  <si>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</si>
  <si>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</si>
  <si>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</si>
  <si>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</si>
  <si>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</si>
  <si>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</si>
  <si>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</si>
  <si>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</si>
  <si>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</si>
  <si>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</si>
  <si>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</si>
  <si>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</si>
  <si>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</si>
  <si>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</si>
  <si>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</si>
  <si>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</si>
  <si>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</si>
  <si>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</si>
  <si>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</si>
  <si>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</si>
  <si>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</si>
  <si>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</si>
  <si>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</si>
  <si>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</si>
  <si>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</si>
  <si>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</si>
  <si>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</si>
  <si>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</si>
  <si>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</si>
  <si>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</si>
  <si>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</si>
  <si>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</si>
  <si>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</si>
  <si>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</si>
  <si>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</si>
  <si>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</si>
  <si>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</si>
  <si>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</si>
  <si>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</si>
  <si>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</si>
  <si>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</si>
  <si>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</si>
  <si>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</si>
  <si>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</si>
  <si>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</si>
  <si>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</si>
  <si>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</si>
  <si>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</si>
  <si>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</si>
  <si>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</si>
  <si>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</si>
  <si>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</si>
  <si>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</si>
  <si>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</si>
  <si>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</si>
  <si>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</si>
  <si>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</si>
  <si>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</si>
  <si>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</si>
  <si>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</si>
  <si>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</si>
  <si>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</si>
  <si>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</si>
  <si>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</si>
  <si>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</si>
  <si>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</si>
  <si>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</si>
  <si>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</si>
  <si>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</si>
  <si>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</si>
  <si>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</si>
  <si>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</si>
  <si>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</si>
  <si>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</si>
  <si>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</si>
  <si>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</si>
  <si>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</si>
  <si>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</si>
  <si>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</si>
  <si>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</si>
  <si>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</si>
  <si>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</si>
  <si>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</si>
  <si>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</si>
  <si>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</si>
  <si>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</si>
  <si>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</si>
  <si>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</si>
  <si>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</si>
  <si>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</si>
  <si>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</si>
  <si>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</si>
  <si>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</si>
  <si>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</si>
  <si>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</si>
  <si>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</si>
  <si>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</si>
  <si>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</si>
  <si>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</si>
  <si>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</si>
  <si>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</si>
  <si>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</si>
  <si>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</si>
  <si>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</si>
  <si>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</si>
  <si>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</si>
  <si>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</si>
  <si>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</si>
  <si>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</si>
  <si>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</si>
  <si>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</si>
  <si>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</si>
  <si>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</si>
  <si>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</si>
  <si>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</si>
  <si>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</si>
  <si>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</si>
  <si>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</si>
  <si>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</si>
  <si>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</si>
  <si>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</si>
  <si>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</si>
  <si>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</si>
  <si>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</si>
  <si>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</si>
  <si>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</si>
  <si>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</si>
  <si>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</si>
  <si>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</si>
  <si>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</si>
  <si>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</si>
  <si>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</si>
  <si>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</si>
  <si>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</si>
  <si>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</si>
  <si>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</si>
  <si>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</si>
  <si>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</si>
  <si>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</si>
  <si>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</si>
  <si>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</si>
  <si>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</si>
  <si>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</si>
  <si>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</si>
  <si>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</si>
  <si>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</si>
  <si>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</si>
  <si>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</si>
  <si>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</si>
  <si>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</si>
  <si>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</si>
  <si>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</si>
  <si>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</si>
  <si>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</si>
  <si>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</si>
  <si>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</si>
  <si>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</si>
  <si>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</si>
  <si>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</si>
  <si>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</si>
  <si>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</si>
  <si>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</si>
  <si>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</si>
  <si>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</si>
  <si>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</si>
  <si>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</si>
  <si>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</si>
  <si>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</si>
  <si>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</si>
  <si>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</si>
  <si>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</si>
  <si>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</si>
  <si>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</si>
  <si>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</si>
  <si>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</si>
  <si>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</si>
  <si>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</si>
  <si>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</si>
  <si>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</si>
  <si>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</si>
  <si>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</si>
  <si>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</si>
  <si>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</si>
  <si>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</si>
  <si>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</si>
  <si>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</si>
  <si>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</si>
  <si>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</si>
  <si>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</si>
  <si>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</si>
  <si>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</si>
  <si>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</si>
  <si>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</si>
  <si>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</si>
  <si>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</si>
  <si>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</si>
  <si>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</si>
  <si>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</si>
  <si>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</si>
  <si>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</si>
  <si>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</si>
  <si>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</si>
  <si>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</si>
  <si>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</si>
  <si>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</si>
  <si>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</si>
  <si>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</si>
  <si>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</si>
  <si>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</si>
  <si>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</si>
  <si>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</si>
  <si>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</si>
  <si>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</si>
  <si>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</si>
  <si>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</si>
  <si>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</si>
  <si>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</si>
  <si>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</si>
  <si>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</si>
  <si>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</si>
  <si>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</si>
  <si>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</si>
  <si>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</si>
  <si>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</si>
  <si>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</si>
  <si>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</si>
  <si>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</si>
  <si>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</si>
  <si>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</si>
  <si>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</si>
  <si>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</si>
  <si>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</si>
  <si>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</si>
  <si>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</si>
  <si>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</si>
  <si>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</si>
  <si>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</si>
  <si>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</si>
  <si>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</si>
  <si>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</si>
  <si>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</si>
  <si>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</si>
  <si>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</si>
  <si>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</si>
  <si>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</si>
  <si>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</si>
  <si>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</si>
  <si>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</si>
  <si>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</si>
  <si>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</si>
  <si>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</si>
  <si>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</si>
  <si>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</si>
  <si>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</si>
  <si>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</si>
  <si>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</si>
  <si>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</si>
  <si>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</si>
  <si>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</si>
  <si>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</si>
  <si>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</si>
  <si>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</si>
  <si>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</si>
  <si>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</si>
  <si>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</si>
  <si>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</si>
  <si>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</si>
  <si>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</si>
  <si>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</si>
  <si>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</si>
  <si>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</si>
  <si>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</si>
  <si>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</si>
  <si>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</si>
  <si>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</si>
  <si>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</si>
  <si>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</si>
  <si>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</si>
  <si>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</si>
  <si>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</si>
  <si>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</si>
  <si>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</si>
  <si>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</si>
  <si>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</si>
  <si>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</si>
  <si>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</si>
  <si>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</si>
  <si>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</si>
  <si>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</si>
  <si>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</si>
  <si>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</si>
  <si>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</si>
  <si>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</si>
  <si>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</si>
  <si>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</si>
  <si>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</si>
  <si>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</si>
  <si>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</si>
  <si>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</si>
  <si>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</si>
  <si>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</si>
  <si>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</si>
  <si>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</si>
  <si>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</si>
  <si>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</si>
  <si>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</si>
  <si>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</si>
  <si>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</si>
  <si>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</si>
  <si>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</si>
  <si>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</si>
  <si>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</si>
  <si>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</si>
  <si>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</si>
  <si>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</si>
  <si>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</si>
  <si>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</si>
  <si>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</si>
  <si>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</si>
  <si>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</si>
  <si>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</si>
  <si>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</si>
  <si>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</si>
  <si>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</si>
  <si>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</si>
  <si>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</si>
  <si>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</si>
  <si>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</si>
  <si>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</si>
  <si>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</si>
  <si>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</si>
  <si>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</si>
  <si>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</si>
  <si>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</si>
  <si>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</si>
  <si>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</si>
  <si>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</si>
  <si>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</si>
  <si>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</si>
  <si>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</si>
  <si>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</si>
  <si>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</si>
  <si>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</si>
  <si>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</si>
  <si>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</si>
  <si>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</si>
  <si>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</si>
  <si>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</si>
  <si>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</si>
  <si>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</si>
  <si>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</si>
  <si>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</si>
  <si>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</si>
  <si>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</si>
  <si>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</si>
  <si>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</si>
  <si>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</si>
  <si>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</si>
  <si>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</si>
  <si>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</si>
  <si>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</si>
  <si>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</si>
  <si>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</si>
  <si>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</si>
  <si>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</si>
  <si>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</si>
  <si>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</si>
  <si>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</si>
  <si>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</si>
  <si>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</si>
  <si>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</si>
  <si>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</si>
  <si>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</si>
  <si>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</si>
  <si>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</si>
  <si>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</si>
  <si>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</si>
  <si>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</si>
  <si>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</si>
  <si>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</si>
  <si>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</si>
  <si>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</si>
  <si>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</si>
  <si>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</si>
  <si>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</si>
  <si>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</si>
  <si>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</si>
  <si>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</si>
  <si>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</si>
  <si>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</si>
  <si>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</si>
  <si>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</si>
  <si>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</si>
  <si>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</si>
  <si>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</si>
  <si>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</si>
  <si>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</si>
  <si>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</si>
  <si>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</si>
  <si>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</si>
  <si>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</si>
  <si>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</si>
  <si>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</si>
  <si>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</si>
  <si>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</si>
  <si>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</si>
  <si>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</si>
  <si>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</si>
  <si>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</si>
  <si>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</si>
  <si>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</si>
  <si>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</si>
  <si>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</si>
  <si>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</si>
  <si>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</si>
  <si>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</si>
  <si>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</si>
  <si>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</si>
  <si>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</si>
  <si>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</si>
  <si>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</si>
  <si>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</si>
  <si>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</si>
  <si>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</si>
  <si>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</si>
  <si>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</si>
  <si>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</si>
  <si>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</si>
  <si>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</si>
  <si>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</si>
  <si>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</si>
  <si>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</si>
  <si>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</si>
  <si>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</si>
  <si>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</si>
  <si>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</si>
  <si>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</si>
  <si>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</si>
  <si>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</si>
  <si>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</si>
  <si>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</si>
  <si>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</si>
  <si>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</si>
  <si>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</si>
  <si>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</si>
  <si>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</si>
  <si>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</si>
  <si>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</si>
  <si>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</si>
  <si>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</si>
  <si>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</si>
  <si>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</si>
  <si>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</si>
  <si>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</si>
  <si>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</si>
  <si>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</si>
  <si>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</si>
  <si>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</si>
  <si>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</si>
  <si>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</si>
  <si>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</si>
  <si>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</si>
  <si>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</si>
  <si>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</si>
  <si>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</si>
  <si>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</si>
  <si>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</si>
  <si>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</si>
  <si>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</si>
  <si>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</si>
  <si>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</si>
  <si>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</si>
  <si>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</si>
  <si>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</si>
  <si>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</si>
  <si>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</si>
  <si>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</si>
  <si>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</si>
  <si>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</si>
  <si>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</si>
  <si>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</si>
  <si>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</si>
  <si>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</si>
  <si>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</si>
  <si>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</si>
  <si>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</si>
  <si>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</si>
  <si>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</si>
  <si>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</si>
  <si>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</si>
  <si>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</si>
  <si>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</si>
  <si>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</si>
  <si>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</si>
  <si>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</si>
  <si>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</si>
  <si>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</si>
  <si>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</si>
  <si>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</si>
  <si>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</si>
  <si>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</si>
  <si>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</si>
  <si>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</si>
  <si>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</si>
  <si>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</si>
  <si>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</si>
  <si>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</si>
  <si>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</si>
  <si>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</si>
  <si>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</si>
  <si>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</si>
  <si>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</si>
  <si>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</si>
  <si>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</si>
  <si>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</si>
  <si>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</si>
  <si>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</si>
  <si>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</si>
  <si>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</si>
  <si>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</si>
  <si>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</si>
  <si>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</si>
  <si>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</si>
  <si>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</si>
  <si>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</si>
  <si>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</si>
  <si>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</si>
  <si>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</si>
  <si>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</si>
  <si>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</si>
  <si>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</si>
  <si>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</si>
  <si>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</si>
  <si>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</si>
  <si>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</si>
  <si>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</si>
  <si>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</si>
  <si>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</si>
  <si>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</si>
  <si>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</si>
  <si>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</si>
  <si>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</si>
  <si>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</si>
  <si>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</si>
  <si>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</si>
  <si>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</si>
  <si>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</si>
  <si>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</si>
  <si>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</si>
  <si>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</si>
  <si>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</si>
  <si>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</si>
  <si>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</si>
  <si>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</si>
  <si>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</si>
  <si>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</si>
  <si>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</si>
  <si>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</si>
  <si>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</si>
  <si>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</si>
  <si>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</si>
  <si>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</si>
  <si>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</si>
  <si>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</si>
  <si>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</si>
  <si>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</si>
  <si>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</si>
  <si>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</si>
  <si>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</si>
  <si>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</si>
  <si>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</si>
  <si>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</si>
  <si>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</si>
  <si>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</si>
  <si>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</si>
  <si>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</si>
  <si>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</si>
  <si>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</si>
  <si>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</si>
  <si>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</si>
  <si>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</si>
  <si>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</si>
  <si>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</si>
  <si>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</si>
  <si>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</si>
  <si>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</si>
  <si>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</si>
  <si>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</si>
  <si>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</si>
  <si>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</si>
  <si>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</si>
  <si>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</si>
  <si>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</si>
  <si>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</si>
  <si>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</si>
  <si>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</si>
  <si>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</si>
  <si>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</si>
  <si>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</si>
  <si>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</si>
  <si>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</si>
  <si>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</si>
  <si>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</si>
  <si>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</si>
  <si>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</si>
  <si>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</si>
  <si>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</si>
  <si>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</si>
  <si>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</si>
  <si>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</si>
  <si>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</si>
  <si>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</si>
  <si>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</si>
  <si>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</si>
  <si>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</si>
  <si>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</si>
  <si>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</si>
  <si>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</si>
  <si>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</si>
  <si>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</si>
  <si>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</si>
  <si>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</si>
  <si>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</si>
  <si>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</si>
  <si>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</si>
  <si>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</si>
  <si>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</si>
  <si>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</si>
  <si>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</si>
  <si>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</si>
  <si>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</si>
  <si>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</si>
  <si>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</si>
  <si>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</si>
  <si>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</si>
  <si>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</si>
  <si>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</si>
  <si>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</si>
  <si>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</si>
  <si>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</si>
  <si>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</si>
  <si>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</si>
  <si>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</si>
  <si>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</si>
  <si>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</si>
  <si>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</si>
  <si>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</si>
  <si>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</si>
  <si>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</si>
  <si>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</si>
  <si>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</si>
  <si>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</si>
  <si>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</si>
  <si>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</si>
  <si>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</si>
  <si>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</si>
  <si>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</si>
  <si>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</si>
  <si>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</si>
  <si>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</si>
  <si>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</si>
  <si>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</si>
  <si>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</si>
  <si>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</si>
  <si>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</si>
  <si>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</si>
  <si>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</si>
  <si>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</si>
  <si>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</si>
  <si>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</si>
  <si>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</si>
  <si>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</si>
  <si>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</si>
  <si>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</si>
  <si>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</si>
  <si>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</si>
  <si>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</si>
  <si>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</si>
  <si>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</si>
  <si>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</si>
  <si>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</si>
  <si>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</si>
  <si>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</si>
  <si>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</si>
  <si>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</si>
  <si>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</si>
  <si>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</si>
  <si>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</si>
  <si>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</si>
  <si>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</si>
  <si>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</si>
  <si>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</si>
  <si>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</si>
  <si>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</si>
  <si>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</si>
  <si>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</si>
  <si>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</si>
  <si>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</si>
  <si>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</si>
  <si>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</si>
  <si>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</si>
  <si>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</si>
  <si>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</si>
  <si>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</si>
  <si>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</si>
  <si>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</si>
  <si>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</si>
  <si>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</si>
  <si>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</si>
  <si>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</si>
  <si>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</si>
  <si>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</si>
  <si>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</si>
  <si>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</si>
  <si>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</si>
  <si>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</si>
  <si>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</si>
  <si>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</si>
  <si>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</si>
  <si>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</si>
  <si>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</si>
  <si>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</si>
  <si>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</si>
  <si>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</si>
  <si>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</si>
  <si>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</si>
  <si>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</si>
  <si>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</si>
  <si>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</si>
  <si>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</si>
  <si>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</si>
  <si>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</si>
  <si>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</si>
  <si>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</si>
  <si>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</si>
  <si>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</si>
  <si>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</si>
  <si>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</si>
  <si>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</si>
  <si>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</si>
  <si>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</si>
  <si>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</si>
  <si>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</si>
  <si>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</si>
  <si>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</si>
  <si>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</si>
  <si>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</si>
  <si>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</si>
  <si>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</si>
  <si>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</si>
  <si>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</si>
  <si>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</si>
  <si>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</si>
  <si>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</si>
  <si>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</si>
  <si>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</si>
  <si>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</si>
  <si>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</si>
  <si>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</si>
  <si>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</si>
  <si>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</si>
  <si>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</si>
  <si>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</si>
  <si>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</si>
  <si>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</si>
  <si>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</si>
  <si>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</si>
  <si>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</si>
  <si>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</si>
  <si>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</si>
  <si>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</si>
  <si>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</si>
  <si>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</si>
  <si>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</si>
  <si>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</si>
  <si>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</si>
  <si>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</si>
  <si>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</si>
  <si>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</si>
  <si>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</si>
  <si>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</si>
  <si>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</si>
  <si>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</si>
  <si>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</si>
  <si>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</si>
  <si>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</si>
  <si>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</si>
  <si>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</si>
  <si>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</si>
  <si>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</si>
  <si>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</si>
  <si>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</si>
  <si>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</si>
  <si>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</si>
  <si>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</si>
  <si>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</si>
  <si>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</si>
  <si>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</si>
  <si>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</si>
  <si>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</si>
  <si>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</si>
  <si>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</si>
  <si>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</si>
  <si>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</si>
  <si>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</si>
  <si>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</si>
  <si>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</si>
  <si>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</si>
  <si>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</si>
  <si>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</si>
  <si>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</si>
  <si>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</si>
  <si>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</si>
  <si>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</si>
  <si>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</si>
  <si>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</si>
  <si>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</si>
  <si>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</si>
  <si>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</si>
  <si>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</si>
  <si>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</si>
  <si>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</si>
  <si>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</si>
  <si>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</si>
  <si>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</si>
  <si>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</si>
  <si>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</si>
  <si>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</si>
  <si>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</si>
  <si>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</si>
  <si>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</si>
  <si>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</si>
  <si>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</si>
  <si>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</si>
  <si>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</si>
  <si>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</si>
  <si>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</si>
  <si>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</si>
  <si>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</si>
  <si>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</si>
  <si>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</si>
  <si>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</si>
  <si>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</si>
  <si>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</si>
  <si>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</si>
  <si>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</si>
  <si>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</si>
  <si>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</si>
  <si>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</si>
  <si>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</si>
  <si>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</si>
  <si>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</si>
  <si>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</si>
  <si>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</si>
  <si>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</si>
  <si>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</si>
  <si>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</si>
  <si>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</si>
  <si>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</si>
  <si>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</si>
  <si>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</si>
  <si>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</si>
  <si>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</si>
  <si>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</si>
  <si>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</si>
  <si>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</si>
  <si>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</si>
  <si>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</si>
  <si>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</si>
  <si>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</si>
  <si>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</si>
  <si>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</si>
  <si>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</si>
  <si>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</si>
  <si>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</si>
  <si>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</si>
  <si>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</si>
  <si>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</si>
  <si>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</si>
  <si>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</si>
  <si>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</si>
  <si>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</si>
  <si>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</si>
  <si>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</si>
  <si>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</si>
  <si>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</si>
  <si>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</si>
  <si>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</si>
  <si>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</si>
  <si>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</si>
  <si>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</si>
  <si>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</si>
  <si>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</si>
  <si>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</si>
  <si>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</si>
  <si>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</si>
  <si>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</si>
  <si>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</si>
  <si>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</si>
  <si>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</si>
  <si>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</si>
  <si>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</si>
  <si>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</si>
  <si>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</si>
  <si>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</si>
  <si>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</si>
  <si>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</si>
  <si>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</si>
  <si>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</si>
  <si>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</si>
  <si>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</si>
  <si>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</si>
  <si>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</si>
  <si>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</si>
  <si>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</si>
  <si>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</si>
  <si>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</si>
  <si>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</si>
  <si>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</si>
  <si>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</si>
  <si>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</si>
  <si>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</si>
  <si>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</si>
  <si>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</si>
  <si>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</si>
  <si>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</si>
  <si>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</si>
  <si>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</si>
  <si>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</si>
  <si>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</si>
  <si>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</si>
  <si>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</si>
  <si>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</si>
  <si>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</si>
  <si>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</si>
  <si>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</si>
  <si>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</si>
  <si>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</si>
  <si>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</si>
  <si>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</si>
  <si>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</si>
  <si>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</si>
  <si>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</si>
  <si>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</si>
  <si>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</si>
  <si>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</si>
  <si>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</si>
  <si>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</si>
  <si>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</si>
  <si>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</si>
  <si>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</si>
  <si>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</si>
  <si>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</si>
  <si>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</si>
  <si>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</si>
  <si>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</si>
  <si>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</si>
  <si>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</si>
  <si>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</si>
  <si>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</si>
  <si>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</si>
  <si>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</si>
  <si>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</si>
  <si>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</si>
  <si>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</si>
  <si>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</si>
  <si>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</si>
  <si>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</si>
  <si>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</si>
  <si>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</si>
  <si>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</si>
  <si>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</si>
  <si>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</si>
  <si>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</si>
  <si>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</si>
  <si>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</si>
  <si>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</si>
  <si>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</si>
  <si>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</si>
  <si>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</si>
  <si>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</si>
  <si>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</si>
  <si>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</si>
  <si>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</si>
  <si>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</si>
  <si>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</si>
  <si>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</si>
  <si>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</si>
  <si>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</si>
  <si>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</si>
  <si>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</si>
  <si>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</si>
  <si>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</si>
  <si>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</si>
  <si>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</si>
  <si>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</si>
  <si>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</si>
  <si>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</si>
  <si>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</si>
  <si>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</si>
  <si>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</si>
  <si>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</si>
  <si>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</si>
  <si>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</si>
  <si>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</si>
  <si>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</si>
  <si>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</si>
  <si>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</si>
  <si>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</si>
  <si>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</si>
  <si>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</si>
  <si>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</si>
  <si>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</si>
  <si>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</si>
  <si>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</si>
  <si>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</si>
  <si>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</si>
  <si>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</si>
  <si>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</si>
  <si>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</si>
  <si>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</si>
  <si>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</si>
  <si>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</si>
  <si>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</si>
  <si>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</si>
  <si>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</si>
  <si>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</si>
  <si>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</si>
  <si>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</si>
  <si>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</si>
  <si>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</si>
  <si>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</si>
  <si>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</si>
  <si>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</si>
  <si>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</si>
  <si>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</si>
  <si>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</si>
  <si>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</si>
  <si>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</si>
  <si>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</si>
  <si>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</si>
  <si>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</si>
  <si>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</si>
  <si>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</si>
  <si>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</si>
  <si>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</si>
  <si>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</si>
  <si>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</si>
  <si>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</si>
  <si>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</si>
  <si>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</si>
  <si>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</si>
  <si>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</si>
  <si>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</si>
  <si>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</si>
  <si>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</si>
  <si>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</si>
  <si>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</si>
  <si>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</si>
  <si>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</si>
  <si>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</si>
  <si>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</si>
  <si>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</si>
  <si>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</si>
  <si>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</si>
  <si>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</si>
  <si>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</si>
  <si>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</si>
  <si>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</si>
  <si>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</si>
  <si>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</si>
  <si>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</si>
  <si>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</si>
  <si>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</si>
  <si>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</si>
  <si>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</si>
  <si>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</si>
  <si>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</si>
  <si>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</si>
  <si>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</si>
  <si>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</si>
  <si>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</si>
  <si>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</si>
  <si>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</si>
  <si>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</si>
  <si>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</si>
  <si>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</si>
  <si>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</si>
  <si>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</si>
  <si>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</si>
  <si>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</si>
  <si>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</si>
  <si>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</si>
  <si>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</si>
  <si>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</si>
  <si>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</si>
  <si>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</si>
  <si>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</si>
  <si>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</si>
  <si>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</si>
  <si>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</si>
  <si>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</si>
  <si>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</si>
  <si>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</si>
  <si>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</si>
  <si>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</si>
  <si>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</si>
  <si>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</si>
  <si>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</si>
  <si>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</si>
  <si>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</si>
  <si>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</si>
  <si>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</si>
  <si>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</si>
  <si>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</si>
  <si>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</si>
  <si>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</si>
  <si>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</si>
  <si>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</si>
  <si>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</si>
  <si>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</si>
  <si>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</si>
  <si>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</si>
  <si>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</si>
  <si>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</si>
  <si>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</si>
  <si>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</si>
  <si>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</si>
  <si>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</si>
  <si>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</si>
  <si>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</si>
  <si>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</si>
  <si>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</si>
  <si>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</si>
  <si>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</si>
  <si>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</si>
  <si>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</si>
  <si>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</si>
  <si>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</si>
  <si>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</si>
  <si>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</si>
  <si>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</si>
  <si>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</si>
  <si>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</si>
  <si>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</si>
  <si>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</si>
  <si>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</si>
  <si>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</si>
  <si>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</si>
  <si>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</si>
  <si>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</si>
  <si>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</si>
  <si>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</si>
  <si>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</si>
  <si>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</si>
  <si>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</si>
  <si>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</si>
  <si>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</si>
  <si>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</si>
  <si>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</si>
  <si>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</si>
  <si>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</si>
  <si>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</si>
  <si>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</si>
  <si>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</si>
  <si>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</si>
  <si>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</si>
  <si>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</si>
  <si>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</si>
  <si>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</si>
  <si>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</si>
  <si>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</si>
  <si>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</si>
  <si>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</si>
  <si>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</si>
  <si>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</si>
  <si>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</si>
  <si>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</si>
  <si>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</si>
  <si>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</si>
  <si>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</si>
  <si>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</si>
  <si>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</si>
  <si>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</si>
  <si>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</si>
  <si>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</si>
  <si>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</si>
  <si>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</si>
  <si>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</si>
  <si>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</si>
  <si>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</si>
  <si>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</si>
  <si>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</si>
  <si>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</si>
  <si>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</si>
  <si>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</si>
  <si>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</si>
  <si>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</si>
  <si>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</si>
  <si>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</si>
  <si>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</si>
  <si>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</si>
  <si>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</si>
  <si>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</si>
  <si>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</si>
  <si>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</si>
  <si>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</si>
  <si>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</si>
  <si>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</si>
  <si>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</si>
  <si>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</si>
  <si>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</si>
  <si>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</si>
  <si>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</si>
  <si>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</si>
  <si>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</si>
  <si>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</si>
  <si>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</si>
  <si>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</si>
  <si>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</si>
  <si>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</si>
  <si>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</si>
  <si>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</si>
  <si>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</si>
  <si>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</si>
  <si>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</si>
  <si>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</si>
  <si>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</si>
  <si>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</si>
  <si>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</si>
  <si>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</si>
  <si>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</si>
  <si>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</si>
  <si>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</si>
  <si>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</si>
  <si>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</si>
  <si>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</si>
  <si>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</si>
  <si>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</si>
  <si>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</si>
  <si>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</si>
  <si>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</si>
  <si>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</si>
  <si>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</si>
  <si>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</si>
  <si>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</si>
  <si>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</si>
  <si>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</si>
  <si>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</si>
  <si>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</si>
  <si>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</si>
  <si>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</si>
  <si>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</si>
  <si>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</si>
  <si>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</si>
  <si>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</si>
  <si>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</si>
  <si>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</si>
  <si>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</si>
  <si>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</si>
  <si>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</si>
  <si>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</si>
  <si>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</si>
  <si>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</si>
  <si>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</si>
  <si>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</si>
  <si>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</si>
  <si>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</si>
  <si>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</si>
  <si>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</si>
  <si>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</si>
  <si>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</si>
  <si>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</si>
  <si>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</si>
  <si>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</si>
  <si>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</si>
  <si>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</si>
  <si>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</si>
  <si>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</si>
  <si>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</si>
  <si>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</si>
  <si>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</si>
  <si>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</si>
  <si>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</si>
  <si>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</si>
  <si>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</si>
  <si>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</si>
  <si>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</si>
  <si>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</si>
  <si>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</si>
  <si>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</si>
  <si>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</si>
  <si>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</si>
  <si>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</si>
  <si>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</si>
  <si>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</si>
  <si>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</si>
  <si>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</si>
  <si>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</si>
  <si>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</si>
  <si>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</si>
  <si>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</si>
  <si>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</si>
  <si>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</si>
  <si>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</si>
  <si>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</si>
  <si>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</si>
  <si>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</si>
  <si>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</si>
  <si>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</si>
  <si>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</si>
  <si>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</si>
  <si>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</si>
  <si>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</si>
  <si>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</si>
  <si>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</si>
  <si>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</si>
  <si>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</si>
  <si>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</si>
  <si>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</si>
  <si>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</si>
  <si>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</si>
  <si>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</si>
  <si>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</si>
  <si>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</si>
  <si>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</si>
  <si>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</si>
  <si>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</si>
  <si>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</si>
  <si>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</si>
  <si>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</si>
  <si>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</si>
  <si>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</si>
  <si>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</si>
  <si>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</si>
  <si>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</si>
  <si>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</si>
  <si>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</si>
  <si>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</si>
  <si>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</si>
  <si>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</si>
  <si>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</si>
  <si>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</si>
  <si>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</si>
  <si>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</si>
  <si>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</si>
  <si>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</si>
  <si>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</si>
  <si>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</si>
  <si>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</si>
  <si>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</si>
  <si>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</si>
  <si>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</si>
  <si>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</si>
  <si>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</si>
  <si>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</si>
  <si>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</si>
  <si>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</si>
  <si>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</si>
  <si>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</si>
  <si>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</si>
  <si>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</si>
  <si>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</si>
  <si>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</si>
  <si>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</si>
  <si>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</si>
  <si>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</si>
  <si>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</si>
  <si>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</si>
  <si>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</si>
  <si>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</si>
  <si>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</si>
  <si>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</si>
  <si>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</si>
  <si>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</si>
  <si>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</si>
  <si>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</si>
  <si>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</si>
  <si>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</si>
  <si>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</si>
  <si>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</si>
  <si>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</si>
  <si>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</si>
  <si>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</si>
  <si>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</si>
  <si>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</si>
  <si>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</si>
  <si>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</si>
  <si>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</si>
  <si>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</si>
  <si>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</si>
  <si>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</si>
  <si>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</si>
  <si>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</si>
  <si>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</si>
  <si>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</si>
  <si>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</si>
  <si>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</si>
  <si>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</si>
  <si>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</si>
  <si>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</si>
  <si>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</si>
  <si>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</si>
  <si>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</si>
  <si>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</si>
  <si>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</si>
  <si>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</si>
  <si>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</si>
  <si>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</si>
  <si>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</si>
  <si>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</si>
  <si>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</si>
  <si>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</si>
  <si>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</si>
  <si>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</si>
  <si>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</si>
  <si>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</si>
  <si>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</si>
  <si>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</si>
  <si>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</si>
  <si>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</si>
  <si>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</si>
  <si>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</si>
  <si>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</si>
  <si>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</si>
  <si>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</si>
  <si>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</si>
  <si>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</si>
  <si>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</si>
  <si>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</si>
  <si>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</si>
  <si>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</si>
  <si>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</si>
  <si>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</si>
  <si>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</si>
  <si>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</si>
  <si>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</si>
  <si>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</si>
  <si>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</si>
  <si>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</si>
  <si>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</si>
  <si>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</si>
  <si>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</si>
  <si>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</si>
  <si>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</si>
  <si>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</si>
  <si>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</si>
  <si>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</si>
  <si>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</si>
  <si>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</si>
  <si>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</si>
  <si>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</si>
  <si>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</si>
  <si>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</si>
  <si>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</si>
  <si>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</si>
  <si>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</si>
  <si>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</si>
  <si>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</si>
  <si>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</si>
  <si>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</si>
  <si>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</si>
  <si>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</si>
  <si>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</si>
  <si>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</si>
  <si>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</si>
  <si>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</si>
  <si>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</si>
  <si>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</si>
  <si>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</si>
  <si>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</si>
  <si>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</si>
  <si>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</si>
  <si>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</si>
  <si>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</si>
  <si>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</si>
  <si>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</si>
  <si>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</si>
  <si>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</si>
  <si>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</si>
  <si>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</si>
  <si>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</si>
  <si>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</si>
  <si>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</si>
  <si>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</si>
  <si>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</si>
  <si>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</si>
  <si>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</si>
  <si>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</si>
  <si>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</si>
  <si>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</si>
  <si>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</si>
  <si>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</si>
  <si>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</si>
  <si>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</si>
  <si>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</si>
  <si>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</si>
  <si>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</si>
  <si>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</si>
  <si>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</si>
  <si>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</si>
  <si>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</si>
  <si>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</si>
  <si>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</si>
  <si>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</si>
  <si>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</si>
  <si>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</si>
  <si>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</si>
  <si>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</si>
  <si>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</si>
  <si>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</si>
  <si>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</si>
  <si>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</si>
  <si>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</si>
  <si>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</si>
  <si>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</si>
  <si>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</si>
  <si>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</si>
  <si>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</si>
  <si>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</si>
  <si>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</si>
  <si>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</si>
  <si>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</si>
  <si>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</si>
  <si>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</si>
  <si>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</si>
  <si>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</si>
  <si>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</si>
  <si>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</si>
  <si>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</si>
  <si>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</si>
  <si>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</si>
  <si>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</si>
  <si>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</si>
  <si>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</si>
  <si>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</si>
  <si>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</si>
  <si>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</si>
  <si>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</si>
  <si>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</si>
  <si>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</si>
  <si>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</si>
  <si>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</si>
  <si>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</si>
  <si>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</si>
  <si>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</si>
  <si>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</si>
  <si>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</si>
  <si>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</si>
  <si>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</si>
  <si>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</si>
  <si>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</si>
  <si>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</si>
  <si>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</si>
  <si>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</si>
  <si>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</si>
  <si>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</si>
  <si>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</si>
  <si>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</si>
  <si>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</si>
  <si>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</si>
  <si>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</si>
  <si>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</si>
  <si>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</si>
  <si>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</si>
  <si>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</si>
  <si>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</si>
  <si>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</si>
  <si>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</si>
  <si>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</si>
  <si>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</si>
  <si>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</si>
  <si>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</si>
  <si>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</si>
  <si>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</si>
  <si>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</si>
  <si>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</si>
  <si>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</si>
  <si>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</si>
  <si>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</si>
  <si>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</si>
  <si>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</si>
  <si>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</si>
  <si>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</si>
  <si>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</si>
  <si>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</si>
  <si>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</si>
  <si>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</si>
  <si>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</si>
  <si>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</si>
  <si>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</si>
  <si>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</si>
  <si>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</si>
  <si>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</si>
  <si>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</si>
  <si>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</si>
  <si>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</si>
  <si>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</si>
  <si>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</si>
  <si>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</si>
  <si>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</si>
  <si>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</si>
  <si>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</si>
  <si>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</si>
  <si>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</si>
  <si>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</si>
  <si>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</si>
  <si>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</si>
  <si>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</si>
  <si>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</si>
  <si>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</si>
  <si>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</si>
  <si>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</si>
  <si>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</si>
  <si>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</si>
  <si>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</si>
  <si>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</si>
  <si>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</si>
  <si>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</si>
  <si>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</si>
  <si>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</si>
  <si>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</si>
  <si>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</si>
  <si>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</si>
  <si>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</si>
  <si>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</si>
  <si>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</si>
  <si>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</si>
  <si>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</si>
  <si>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</si>
  <si>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</si>
  <si>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</si>
  <si>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</si>
  <si>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</si>
  <si>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</si>
  <si>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</si>
  <si>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</si>
  <si>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</si>
  <si>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</si>
  <si>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</si>
  <si>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</si>
  <si>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</si>
  <si>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</si>
  <si>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</si>
  <si>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</si>
  <si>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</si>
  <si>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</si>
  <si>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</si>
  <si>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</si>
  <si>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</si>
  <si>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</si>
  <si>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</si>
  <si>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</si>
  <si>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</si>
  <si>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</si>
  <si>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</si>
  <si>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</si>
  <si>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</si>
  <si>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</si>
  <si>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</si>
  <si>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</si>
  <si>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</si>
  <si>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</si>
  <si>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</si>
  <si>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</si>
  <si>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</si>
  <si>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</si>
  <si>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</si>
  <si>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</si>
  <si>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</si>
  <si>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</si>
  <si>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</si>
  <si>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</si>
  <si>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</si>
  <si>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</si>
  <si>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</si>
  <si>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</si>
  <si>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</si>
  <si>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</si>
  <si>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</si>
  <si>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</si>
  <si>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</si>
  <si>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</si>
  <si>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</si>
  <si>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</si>
  <si>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</si>
  <si>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</si>
  <si>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</si>
  <si>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</si>
  <si>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</si>
  <si>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</si>
  <si>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</si>
  <si>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</si>
  <si>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</si>
  <si>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</si>
  <si>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</si>
  <si>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</si>
  <si>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</si>
  <si>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</si>
  <si>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</si>
  <si>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</si>
  <si>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</si>
  <si>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</si>
  <si>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</si>
  <si>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</si>
  <si>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</si>
  <si>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</si>
  <si>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</si>
  <si>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</si>
  <si>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</si>
  <si>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</si>
  <si>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</si>
  <si>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</si>
  <si>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</si>
  <si>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</si>
  <si>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</si>
  <si>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</si>
  <si>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</si>
  <si>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</si>
  <si>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</si>
  <si>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</si>
  <si>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</si>
  <si>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</si>
  <si>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</si>
  <si>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</si>
  <si>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</si>
  <si>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</si>
  <si>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</si>
  <si>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</si>
  <si>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</si>
  <si>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</si>
  <si>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</si>
  <si>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</si>
  <si>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</si>
  <si>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</si>
  <si>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</si>
  <si>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</si>
  <si>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</si>
  <si>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</si>
  <si>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</si>
  <si>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</si>
  <si>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</si>
  <si>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</si>
  <si>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</si>
  <si>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</si>
  <si>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</si>
  <si>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</si>
  <si>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</si>
  <si>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</si>
  <si>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</si>
  <si>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</si>
  <si>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</si>
  <si>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</si>
  <si>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</si>
  <si>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</si>
  <si>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</si>
  <si>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</si>
  <si>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</si>
  <si>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</si>
  <si>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</si>
  <si>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</si>
  <si>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</si>
  <si>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</si>
  <si>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</si>
  <si>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</si>
  <si>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</si>
  <si>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</si>
  <si>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</si>
  <si>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</si>
  <si>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</si>
  <si>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</si>
  <si>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</si>
  <si>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</si>
  <si>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</si>
  <si>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</si>
  <si>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</si>
  <si>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</si>
  <si>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</si>
  <si>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</si>
  <si>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</si>
  <si>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</si>
  <si>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</si>
  <si>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</si>
  <si>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</si>
  <si>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</si>
  <si>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</si>
  <si>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</si>
  <si>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</si>
  <si>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</si>
  <si>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</si>
  <si>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</si>
  <si>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</si>
  <si>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</si>
  <si>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</si>
  <si>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</si>
  <si>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</si>
  <si>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</si>
  <si>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</si>
  <si>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</si>
  <si>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</si>
  <si>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</si>
  <si>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</si>
  <si>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</si>
  <si>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</si>
  <si>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</si>
  <si>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</si>
  <si>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</si>
  <si>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</si>
  <si>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</si>
  <si>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</si>
  <si>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</si>
  <si>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</si>
  <si>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</si>
  <si>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</si>
  <si>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</si>
  <si>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</si>
  <si>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</si>
  <si>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</si>
  <si>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</si>
  <si>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</si>
  <si>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</si>
  <si>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</si>
  <si>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</si>
  <si>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</si>
  <si>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</si>
  <si>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</si>
  <si>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</si>
  <si>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</si>
  <si>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</si>
  <si>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</si>
  <si>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</si>
  <si>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</si>
  <si>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</si>
  <si>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</si>
  <si>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</si>
  <si>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</si>
  <si>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</si>
  <si>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</si>
  <si>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</si>
  <si>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</si>
  <si>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</si>
  <si>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</si>
  <si>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</si>
  <si>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</si>
  <si>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</si>
  <si>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</si>
  <si>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</si>
  <si>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</si>
  <si>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</si>
  <si>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</si>
  <si>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</si>
  <si>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</si>
  <si>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</si>
  <si>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</si>
  <si>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</si>
  <si>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</si>
  <si>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</si>
  <si>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</si>
  <si>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</si>
  <si>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</si>
  <si>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</si>
  <si>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</si>
  <si>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</si>
  <si>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</si>
  <si>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</si>
  <si>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</si>
  <si>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</si>
  <si>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</si>
  <si>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</si>
  <si>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</si>
  <si>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</si>
  <si>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</si>
  <si>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</si>
  <si>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</si>
  <si>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</si>
  <si>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</si>
  <si>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</si>
  <si>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</si>
  <si>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</si>
  <si>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</si>
  <si>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</si>
  <si>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</si>
  <si>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</si>
  <si>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</si>
  <si>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</si>
  <si>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</si>
  <si>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</si>
  <si>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</si>
  <si>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</si>
  <si>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</si>
  <si>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</si>
  <si>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</si>
  <si>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</si>
  <si>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</si>
  <si>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</si>
  <si>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</si>
  <si>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</si>
  <si>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</si>
  <si>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</si>
  <si>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</si>
  <si>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</si>
  <si>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</si>
  <si>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</si>
  <si>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</si>
  <si>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</si>
  <si>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</si>
  <si>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</si>
  <si>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</si>
  <si>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</si>
  <si>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</si>
  <si>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</si>
  <si>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</si>
  <si>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</si>
  <si>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</si>
  <si>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</si>
  <si>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</si>
  <si>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</si>
  <si>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</si>
  <si>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</si>
  <si>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</si>
  <si>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</si>
  <si>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</si>
  <si>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</si>
  <si>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</si>
  <si>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</si>
  <si>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</si>
  <si>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</si>
  <si>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</si>
  <si>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</si>
  <si>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</si>
  <si>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</si>
  <si>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</si>
  <si>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</si>
  <si>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</si>
  <si>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</si>
  <si>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</si>
  <si>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</si>
  <si>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</si>
  <si>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</si>
  <si>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</si>
  <si>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</si>
  <si>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</si>
  <si>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</si>
  <si>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</si>
  <si>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</si>
  <si>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</si>
  <si>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</si>
  <si>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</si>
  <si>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</si>
  <si>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</si>
  <si>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</si>
  <si>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</si>
  <si>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</si>
  <si>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</si>
  <si>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</si>
  <si>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</si>
  <si>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</si>
  <si>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</si>
  <si>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</si>
  <si>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</si>
  <si>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</si>
  <si>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</si>
  <si>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</si>
  <si>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</si>
  <si>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</si>
  <si>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</si>
  <si>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</si>
  <si>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</si>
  <si>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</si>
  <si>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</si>
  <si>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</si>
  <si>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</si>
  <si>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</si>
  <si>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</si>
  <si>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</si>
  <si>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</si>
  <si>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</si>
  <si>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</si>
  <si>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</si>
  <si>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</si>
  <si>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</si>
  <si>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</si>
  <si>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</si>
  <si>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</si>
  <si>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</si>
  <si>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</si>
  <si>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</si>
  <si>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</si>
  <si>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</si>
  <si>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</si>
  <si>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</si>
  <si>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</si>
  <si>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</si>
  <si>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</si>
  <si>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</si>
  <si>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</si>
  <si>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</si>
  <si>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</si>
  <si>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</si>
  <si>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</si>
  <si>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</si>
  <si>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</si>
  <si>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</si>
  <si>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</si>
  <si>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</si>
  <si>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</si>
  <si>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</si>
  <si>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</si>
  <si>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</si>
  <si>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</si>
  <si>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</si>
  <si>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</si>
  <si>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</si>
  <si>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</si>
  <si>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</si>
  <si>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</si>
  <si>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</si>
  <si>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</si>
  <si>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</si>
  <si>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</si>
  <si>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</si>
  <si>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</si>
  <si>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</si>
  <si>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</si>
  <si>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</si>
  <si>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</si>
  <si>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</si>
  <si>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</si>
  <si>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</si>
  <si>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</si>
  <si>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</si>
  <si>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</si>
  <si>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</si>
  <si>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</si>
  <si>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</si>
  <si>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</si>
  <si>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</si>
  <si>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</si>
  <si>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</si>
  <si>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</si>
  <si>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</si>
  <si>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</si>
  <si>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</si>
  <si>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</si>
  <si>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</si>
  <si>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</si>
  <si>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</si>
  <si>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</si>
  <si>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</si>
  <si>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</si>
  <si>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</si>
  <si>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</si>
  <si>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</si>
  <si>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</si>
  <si>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</si>
  <si>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</si>
  <si>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</si>
  <si>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</si>
  <si>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</si>
  <si>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</si>
  <si>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</si>
  <si>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</si>
  <si>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</si>
  <si>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</si>
  <si>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</si>
  <si>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</si>
  <si>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</si>
  <si>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</si>
  <si>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</si>
  <si>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</si>
  <si>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</si>
  <si>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</si>
  <si>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</si>
  <si>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</si>
  <si>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</si>
  <si>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</si>
  <si>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</si>
  <si>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</si>
  <si>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</si>
  <si>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</si>
  <si>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</si>
  <si>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</si>
  <si>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</si>
  <si>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</si>
  <si>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</si>
  <si>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</si>
  <si>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</si>
  <si>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</si>
  <si>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</si>
  <si>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</si>
  <si>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</si>
  <si>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</si>
  <si>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</si>
  <si>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</si>
  <si>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</si>
  <si>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</si>
  <si>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</si>
  <si>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</si>
  <si>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</si>
  <si>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</si>
  <si>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</si>
  <si>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</si>
  <si>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</si>
  <si>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</si>
  <si>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</si>
  <si>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</si>
  <si>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</si>
  <si>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</si>
  <si>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</si>
  <si>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</si>
  <si>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</si>
  <si>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</si>
  <si>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</si>
  <si>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</si>
  <si>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</si>
  <si>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</si>
  <si>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</si>
  <si>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</si>
  <si>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</si>
  <si>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</si>
  <si>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</si>
  <si>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</si>
  <si>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</si>
  <si>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</si>
  <si>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</si>
  <si>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</si>
  <si>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</si>
  <si>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</si>
  <si>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</si>
  <si>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</si>
  <si>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</si>
  <si>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</si>
  <si>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</si>
  <si>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</si>
  <si>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</si>
  <si>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</si>
  <si>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</si>
  <si>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</si>
  <si>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</si>
  <si>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</si>
  <si>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</si>
  <si>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</si>
  <si>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</si>
  <si>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</si>
  <si>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</si>
  <si>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</si>
  <si>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</si>
  <si>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</si>
  <si>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</si>
  <si>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</si>
  <si>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</si>
  <si>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</si>
  <si>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</si>
  <si>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</si>
  <si>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</si>
  <si>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</si>
  <si>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</si>
  <si>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</si>
  <si>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</si>
  <si>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</si>
  <si>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</si>
  <si>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</si>
  <si>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</si>
  <si>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</si>
  <si>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</si>
  <si>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</si>
  <si>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</si>
  <si>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</si>
  <si>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</si>
  <si>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</si>
  <si>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</si>
  <si>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</si>
  <si>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</si>
  <si>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</si>
  <si>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</si>
  <si>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</si>
  <si>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</si>
  <si>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</si>
  <si>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</si>
  <si>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</si>
  <si>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</si>
  <si>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</si>
  <si>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</si>
  <si>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</si>
  <si>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</si>
  <si>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</si>
  <si>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</si>
  <si>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</si>
  <si>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</si>
  <si>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</si>
  <si>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</si>
  <si>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</si>
  <si>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</si>
  <si>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</si>
  <si>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</si>
  <si>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</si>
  <si>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</si>
  <si>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</si>
  <si>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</si>
  <si>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</si>
  <si>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</si>
  <si>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</si>
  <si>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</si>
  <si>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</si>
  <si>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</si>
  <si>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</si>
  <si>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</si>
  <si>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</si>
  <si>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</si>
  <si>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</si>
  <si>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</si>
  <si>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</si>
  <si>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</si>
  <si>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</si>
  <si>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</si>
  <si>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</si>
  <si>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</si>
  <si>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</si>
  <si>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</si>
  <si>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</si>
  <si>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</si>
  <si>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</si>
  <si>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</si>
  <si>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</si>
  <si>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</si>
  <si>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</si>
  <si>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</si>
  <si>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</si>
  <si>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</si>
  <si>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</si>
  <si>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</si>
  <si>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</si>
  <si>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</si>
  <si>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</si>
  <si>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</si>
  <si>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</si>
  <si>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</si>
  <si>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</si>
  <si>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</si>
  <si>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</si>
  <si>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</si>
  <si>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</si>
  <si>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</si>
  <si>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</si>
  <si>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</si>
  <si>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</si>
  <si>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</si>
  <si>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</si>
  <si>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</si>
  <si>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</si>
  <si>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</si>
  <si>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</si>
  <si>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</si>
  <si>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</si>
  <si>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</si>
  <si>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</si>
  <si>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</si>
  <si>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</si>
  <si>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</si>
  <si>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</si>
  <si>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</si>
  <si>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</si>
  <si>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</si>
  <si>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</si>
  <si>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</si>
  <si>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</si>
  <si>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</si>
  <si>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</si>
  <si>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</si>
  <si>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</si>
  <si>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</si>
  <si>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</si>
  <si>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</si>
  <si>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</si>
  <si>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</si>
  <si>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</si>
  <si>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</si>
  <si>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</si>
  <si>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</si>
  <si>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</si>
  <si>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</si>
  <si>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</si>
  <si>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</si>
  <si>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</si>
  <si>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</si>
  <si>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</si>
  <si>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</si>
  <si>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</si>
  <si>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</si>
  <si>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</si>
  <si>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</si>
  <si>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</si>
  <si>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</si>
  <si>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</si>
  <si>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</si>
  <si>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</si>
  <si>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</si>
  <si>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</si>
  <si>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</si>
  <si>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</si>
  <si>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</si>
  <si>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</si>
  <si>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</si>
  <si>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</si>
  <si>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</si>
  <si>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</si>
  <si>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</si>
  <si>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</si>
  <si>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</si>
  <si>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</si>
  <si>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</si>
  <si>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</si>
  <si>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</si>
  <si>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</si>
  <si>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</si>
  <si>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</si>
  <si>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</si>
  <si>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</si>
  <si>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</si>
  <si>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</si>
  <si>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</si>
  <si>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</si>
  <si>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</si>
  <si>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</si>
  <si>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</si>
  <si>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</si>
  <si>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</si>
  <si>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</si>
  <si>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</si>
  <si>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</si>
  <si>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</si>
  <si>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</si>
  <si>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</si>
  <si>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</si>
  <si>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</si>
  <si>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</si>
  <si>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</si>
  <si>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</si>
  <si>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</si>
  <si>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</si>
  <si>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</si>
  <si>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</si>
  <si>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</si>
  <si>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</si>
  <si>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</si>
  <si>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</si>
  <si>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</si>
  <si>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</si>
  <si>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</si>
  <si>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</si>
  <si>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</si>
  <si>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</si>
  <si>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</si>
  <si>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</si>
  <si>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</si>
  <si>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</si>
  <si>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</si>
  <si>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</si>
  <si>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</si>
  <si>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</si>
  <si>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</si>
  <si>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</si>
  <si>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</si>
  <si>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</si>
  <si>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</si>
  <si>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</si>
  <si>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</si>
  <si>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</si>
  <si>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</si>
  <si>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</si>
  <si>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</si>
  <si>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</si>
  <si>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</si>
  <si>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</si>
  <si>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</si>
  <si>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</si>
  <si>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</si>
  <si>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</si>
  <si>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</si>
  <si>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</si>
  <si>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</si>
  <si>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</si>
  <si>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</si>
  <si>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</si>
  <si>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</si>
  <si>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</si>
  <si>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</si>
  <si>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</si>
  <si>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</si>
  <si>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</si>
  <si>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</si>
  <si>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</si>
  <si>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</si>
  <si>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</si>
  <si>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</si>
  <si>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</si>
  <si>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</si>
  <si>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</si>
  <si>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</si>
  <si>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</si>
  <si>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</si>
  <si>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</si>
  <si>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</si>
  <si>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</si>
  <si>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</si>
  <si>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</si>
  <si>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</si>
  <si>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</si>
  <si>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</si>
  <si>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</si>
  <si>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</si>
  <si>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</si>
  <si>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</si>
  <si>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</si>
  <si>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</si>
  <si>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</si>
  <si>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</si>
  <si>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</si>
  <si>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</si>
  <si>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</si>
  <si>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</si>
  <si>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</si>
  <si>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</si>
  <si>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</si>
  <si>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</si>
  <si>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</si>
  <si>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</si>
  <si>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</si>
  <si>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</si>
  <si>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</si>
  <si>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</si>
  <si>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</si>
  <si>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</si>
  <si>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</si>
  <si>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</si>
  <si>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</si>
  <si>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</si>
  <si>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</si>
  <si>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</si>
  <si>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</si>
  <si>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</si>
  <si>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</si>
  <si>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</si>
  <si>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</si>
  <si>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</si>
  <si>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</si>
  <si>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</si>
  <si>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</si>
  <si>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</si>
  <si>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</si>
  <si>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</si>
  <si>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</si>
  <si>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</si>
  <si>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</si>
  <si>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</si>
  <si>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</si>
  <si>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</si>
  <si>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</si>
  <si>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</si>
  <si>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</si>
  <si>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</si>
  <si>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</si>
  <si>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</si>
  <si>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</si>
  <si>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</si>
  <si>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</si>
  <si>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</si>
  <si>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</si>
  <si>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</si>
  <si>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</si>
  <si>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</si>
  <si>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</si>
  <si>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</si>
  <si>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</si>
  <si>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</si>
  <si>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</si>
  <si>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</si>
  <si>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</si>
  <si>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</si>
  <si>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</si>
  <si>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</si>
  <si>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</si>
  <si>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</si>
  <si>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</si>
  <si>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</si>
  <si>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</si>
  <si>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</si>
  <si>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</si>
  <si>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</si>
  <si>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</si>
  <si>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</si>
  <si>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</si>
  <si>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</si>
  <si>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</si>
  <si>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</si>
  <si>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</si>
  <si>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</si>
  <si>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</si>
  <si>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</si>
  <si>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</si>
  <si>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</si>
  <si>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</si>
  <si>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</si>
  <si>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</si>
  <si>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</si>
  <si>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</si>
  <si>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</si>
  <si>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</si>
  <si>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</si>
  <si>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</si>
  <si>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</si>
  <si>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</si>
  <si>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</si>
  <si>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</si>
  <si>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</si>
  <si>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</si>
  <si>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</si>
  <si>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</si>
  <si>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</si>
  <si>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</si>
  <si>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</si>
  <si>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</si>
  <si>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</si>
  <si>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</si>
  <si>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</si>
  <si>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</si>
  <si>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</si>
  <si>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</si>
  <si>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</si>
  <si>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</si>
  <si>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</si>
  <si>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</si>
  <si>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</si>
  <si>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</si>
  <si>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</si>
  <si>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</si>
  <si>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</si>
  <si>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</si>
  <si>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</si>
  <si>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</si>
  <si>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</si>
  <si>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</si>
  <si>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</si>
  <si>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</si>
  <si>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</si>
  <si>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</si>
  <si>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</si>
  <si>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</si>
  <si>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</si>
  <si>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</si>
  <si>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</si>
  <si>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</si>
  <si>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</si>
  <si>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</si>
  <si>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</si>
  <si>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</si>
  <si>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</si>
  <si>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</si>
  <si>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</si>
  <si>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</si>
  <si>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</si>
  <si>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</si>
  <si>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</si>
  <si>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</si>
  <si>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</si>
  <si>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</si>
  <si>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</si>
  <si>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</si>
  <si>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</si>
  <si>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</si>
  <si>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</si>
  <si>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</si>
  <si>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</si>
  <si>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</si>
  <si>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</si>
  <si>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</si>
  <si>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</si>
  <si>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</si>
  <si>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</si>
  <si>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</si>
  <si>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</si>
  <si>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</si>
  <si>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</si>
  <si>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</si>
  <si>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</si>
  <si>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</si>
  <si>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</si>
  <si>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</si>
  <si>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</si>
  <si>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</si>
  <si>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</si>
  <si>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</si>
  <si>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</si>
  <si>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</si>
  <si>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</si>
  <si>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</si>
  <si>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</si>
  <si>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</si>
  <si>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</si>
  <si>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</si>
  <si>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</si>
  <si>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</si>
  <si>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</si>
  <si>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</si>
  <si>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</si>
  <si>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</si>
  <si>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</si>
  <si>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</si>
  <si>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</si>
  <si>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</si>
  <si>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</si>
  <si>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</si>
  <si>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</si>
  <si>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</si>
  <si>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</si>
  <si>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</si>
  <si>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</si>
  <si>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</si>
  <si>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</si>
  <si>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</si>
  <si>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</si>
  <si>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</si>
  <si>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</si>
  <si>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</si>
  <si>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</si>
  <si>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</si>
  <si>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</si>
  <si>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</si>
  <si>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</si>
  <si>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</si>
  <si>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</si>
  <si>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</si>
  <si>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</si>
  <si>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</si>
  <si>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</si>
  <si>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</si>
  <si>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</si>
  <si>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</si>
  <si>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</si>
  <si>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</si>
  <si>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</si>
  <si>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</si>
  <si>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</si>
  <si>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</si>
  <si>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</si>
  <si>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</si>
  <si>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</si>
  <si>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</si>
  <si>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</si>
  <si>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</si>
  <si>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</si>
  <si>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</si>
  <si>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</si>
  <si>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</si>
  <si>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</si>
  <si>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</si>
  <si>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</si>
  <si>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</si>
  <si>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</si>
  <si>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</si>
  <si>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</si>
  <si>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</si>
  <si>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</si>
  <si>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</si>
  <si>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</si>
  <si>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</si>
  <si>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</si>
  <si>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</si>
  <si>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</si>
  <si>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</si>
  <si>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</si>
  <si>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</si>
  <si>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</si>
  <si>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</si>
  <si>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</si>
  <si>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</si>
  <si>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</si>
  <si>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</si>
  <si>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</si>
  <si>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</si>
  <si>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</si>
  <si>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</si>
  <si>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</si>
  <si>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</si>
  <si>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</si>
  <si>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</si>
  <si>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</si>
  <si>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</si>
  <si>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</si>
  <si>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</si>
  <si>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</si>
  <si>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</si>
  <si>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</si>
  <si>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</si>
  <si>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</si>
  <si>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</si>
  <si>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</si>
  <si>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</si>
  <si>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</si>
  <si>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</si>
  <si>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</si>
  <si>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</si>
  <si>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</si>
  <si>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</si>
  <si>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</si>
  <si>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</si>
  <si>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</si>
  <si>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</si>
  <si>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</si>
  <si>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</si>
  <si>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</si>
  <si>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</si>
  <si>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</si>
  <si>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</si>
  <si>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</si>
  <si>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</si>
  <si>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</si>
  <si>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</si>
  <si>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</si>
  <si>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</si>
  <si>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</si>
  <si>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</si>
  <si>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</si>
  <si>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</si>
  <si>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</si>
  <si>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</si>
  <si>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</si>
  <si>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</si>
  <si>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</si>
  <si>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</si>
  <si>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</si>
  <si>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</si>
  <si>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</si>
  <si>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</si>
  <si>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</si>
  <si>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</si>
  <si>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</si>
  <si>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</si>
  <si>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</si>
  <si>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</si>
  <si>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</si>
  <si>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</si>
  <si>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</si>
  <si>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</si>
  <si>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</si>
  <si>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</si>
  <si>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</si>
  <si>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</si>
  <si>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</si>
  <si>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</si>
  <si>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</si>
  <si>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</si>
  <si>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</si>
  <si>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</si>
  <si>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</si>
  <si>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</si>
  <si>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</si>
  <si>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</si>
  <si>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</si>
  <si>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</si>
  <si>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</si>
  <si>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</si>
  <si>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</si>
  <si>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</si>
  <si>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</si>
  <si>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</si>
  <si>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</si>
  <si>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</si>
  <si>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</si>
  <si>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</si>
  <si>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</si>
  <si>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</si>
  <si>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</si>
  <si>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</si>
  <si>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</si>
  <si>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</si>
  <si>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</si>
  <si>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</si>
  <si>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</si>
  <si>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</si>
  <si>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</si>
  <si>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</si>
  <si>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</si>
  <si>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</si>
  <si>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</si>
  <si>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</si>
  <si>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</si>
  <si>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</si>
  <si>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</si>
  <si>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</si>
  <si>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</si>
  <si>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</si>
  <si>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</si>
  <si>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</si>
  <si>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</si>
  <si>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</si>
  <si>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</si>
  <si>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</si>
  <si>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</si>
  <si>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</si>
  <si>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</si>
  <si>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</si>
  <si>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</si>
  <si>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</si>
  <si>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</si>
  <si>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</si>
  <si>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</si>
  <si>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</si>
  <si>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</si>
  <si>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</si>
  <si>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</si>
  <si>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</si>
  <si>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</si>
  <si>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</si>
  <si>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</si>
  <si>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</si>
  <si>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</si>
  <si>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</si>
  <si>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</si>
  <si>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</si>
  <si>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</si>
  <si>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</si>
  <si>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</si>
  <si>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</si>
  <si>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</si>
  <si>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</si>
  <si>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</si>
  <si>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</si>
  <si>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</si>
  <si>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</si>
  <si>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</si>
  <si>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</si>
  <si>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</si>
  <si>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</si>
  <si>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</si>
  <si>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</si>
  <si>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</si>
  <si>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</si>
  <si>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</si>
  <si>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</si>
  <si>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</si>
  <si>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</si>
  <si>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</si>
  <si>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</si>
  <si>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</si>
  <si>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</si>
  <si>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</si>
  <si>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</si>
  <si>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</si>
  <si>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</si>
  <si>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</si>
  <si>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</si>
  <si>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</si>
  <si>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</si>
  <si>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</si>
  <si>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</si>
  <si>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</si>
  <si>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</si>
  <si>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</si>
  <si>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</si>
  <si>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</si>
  <si>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</si>
  <si>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</si>
  <si>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</si>
  <si>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</si>
  <si>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</si>
  <si>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</si>
  <si>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</si>
  <si>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</si>
  <si>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</si>
  <si>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</si>
  <si>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</si>
  <si>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</si>
  <si>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</si>
  <si>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</si>
  <si>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</si>
  <si>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</si>
  <si>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</si>
  <si>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</si>
  <si>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</si>
  <si>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</si>
  <si>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</si>
  <si>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</si>
  <si>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</si>
  <si>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</si>
  <si>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</si>
  <si>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</si>
  <si>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</si>
  <si>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</si>
  <si>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</si>
  <si>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</si>
  <si>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</si>
  <si>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</si>
  <si>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</si>
  <si>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</si>
  <si>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</si>
  <si>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</si>
  <si>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</si>
  <si>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</si>
  <si>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</si>
  <si>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</si>
  <si>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</si>
  <si>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</si>
  <si>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</si>
  <si>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</si>
  <si>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</si>
  <si>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</si>
  <si>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</si>
  <si>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</si>
  <si>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</si>
  <si>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</si>
  <si>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</si>
  <si>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</si>
  <si>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</si>
  <si>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</si>
  <si>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</si>
  <si>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</si>
  <si>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</si>
  <si>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</si>
  <si>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</si>
  <si>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</si>
  <si>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</si>
  <si>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</si>
  <si>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</si>
  <si>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</si>
  <si>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</si>
  <si>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</si>
  <si>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</si>
  <si>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</si>
  <si>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</si>
  <si>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</si>
  <si>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</si>
  <si>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</si>
  <si>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</si>
  <si>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</si>
  <si>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</si>
  <si>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</si>
  <si>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</si>
  <si>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</si>
  <si>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</si>
  <si>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</si>
  <si>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</si>
  <si>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</si>
  <si>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</si>
  <si>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</si>
  <si>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</si>
  <si>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</si>
  <si>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</si>
  <si>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</si>
  <si>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</si>
  <si>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</si>
  <si>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</si>
  <si>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</si>
  <si>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</si>
  <si>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</si>
  <si>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</si>
  <si>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</si>
  <si>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</si>
  <si>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</si>
  <si>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</si>
  <si>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</si>
  <si>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</si>
  <si>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</si>
  <si>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</si>
  <si>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</si>
  <si>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</si>
  <si>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</si>
  <si>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</si>
  <si>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</si>
  <si>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</si>
  <si>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</si>
  <si>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</si>
  <si>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</si>
  <si>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</si>
  <si>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</si>
  <si>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</si>
  <si>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</si>
  <si>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</si>
  <si>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</si>
  <si>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</si>
  <si>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</si>
  <si>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</si>
  <si>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</si>
  <si>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</si>
  <si>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</si>
  <si>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</si>
  <si>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</si>
  <si>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</si>
  <si>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</si>
  <si>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</si>
  <si>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</si>
  <si>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</si>
  <si>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</si>
  <si>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</si>
  <si>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</si>
  <si>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</si>
  <si>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</si>
  <si>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</si>
  <si>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</si>
  <si>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</si>
  <si>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</si>
  <si>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</si>
  <si>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</si>
  <si>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</si>
  <si>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</si>
  <si>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</si>
  <si>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</si>
  <si>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</si>
  <si>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</si>
  <si>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</si>
  <si>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</si>
  <si>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</si>
  <si>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</si>
  <si>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</si>
  <si>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</si>
  <si>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</si>
  <si>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</si>
  <si>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</si>
  <si>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</si>
  <si>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</si>
  <si>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</si>
  <si>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</si>
  <si>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</si>
  <si>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</si>
  <si>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</si>
  <si>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</si>
  <si>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</si>
  <si>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</si>
  <si>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</si>
  <si>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</si>
  <si>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</si>
  <si>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</si>
  <si>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</si>
  <si>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</si>
  <si>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</si>
  <si>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</si>
  <si>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</si>
  <si>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</si>
  <si>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</si>
  <si>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</si>
  <si>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</si>
  <si>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</si>
  <si>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</si>
  <si>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</si>
  <si>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</si>
  <si>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</si>
  <si>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</si>
  <si>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</si>
  <si>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</si>
  <si>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</si>
  <si>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</si>
  <si>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</si>
  <si>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</si>
  <si>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</si>
  <si>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</si>
  <si>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</si>
  <si>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</si>
  <si>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</si>
  <si>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</si>
  <si>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</si>
  <si>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</si>
  <si>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</si>
  <si>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</si>
  <si>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</si>
  <si>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</si>
  <si>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</si>
  <si>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</si>
  <si>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</si>
  <si>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</si>
  <si>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</si>
  <si>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</si>
  <si>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</si>
  <si>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</si>
  <si>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</si>
  <si>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</si>
  <si>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</si>
  <si>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</si>
  <si>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</si>
  <si>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</si>
  <si>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</si>
  <si>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</si>
  <si>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</si>
  <si>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</si>
  <si>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</si>
  <si>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</si>
  <si>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</si>
  <si>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</si>
  <si>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</si>
  <si>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</si>
  <si>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</si>
  <si>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</si>
  <si>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</si>
  <si>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</si>
  <si>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</si>
  <si>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</si>
  <si>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</si>
  <si>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</si>
  <si>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</si>
  <si>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</si>
  <si>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</si>
  <si>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</si>
  <si>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</si>
  <si>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</si>
  <si>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</si>
  <si>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</si>
  <si>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</si>
  <si>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</si>
  <si>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</si>
  <si>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</si>
  <si>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</si>
  <si>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</si>
  <si>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</si>
  <si>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</si>
  <si>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</si>
  <si>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</si>
  <si>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</si>
  <si>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</si>
  <si>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</si>
  <si>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</si>
  <si>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</si>
  <si>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</si>
  <si>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</si>
  <si>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</si>
  <si>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</si>
  <si>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</si>
  <si>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</si>
  <si>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</si>
  <si>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</si>
  <si>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</si>
  <si>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</si>
  <si>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</si>
  <si>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</si>
  <si>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</si>
  <si>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</si>
  <si>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</si>
  <si>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</si>
  <si>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</si>
  <si>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</si>
  <si>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</si>
  <si>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</si>
  <si>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</si>
  <si>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</si>
  <si>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</si>
  <si>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</si>
  <si>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</si>
  <si>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</si>
  <si>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</si>
  <si>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</si>
  <si>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</si>
  <si>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</si>
  <si>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</si>
  <si>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</si>
  <si>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</si>
  <si>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</si>
  <si>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</si>
  <si>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</si>
  <si>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</si>
  <si>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</si>
  <si>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</si>
  <si>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</si>
  <si>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</si>
  <si>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</si>
  <si>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</si>
  <si>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</si>
  <si>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</si>
  <si>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</si>
  <si>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</si>
  <si>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</si>
  <si>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</si>
  <si>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</si>
  <si>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</si>
  <si>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</si>
  <si>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</si>
  <si>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</si>
  <si>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</si>
  <si>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</si>
  <si>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</si>
  <si>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</si>
  <si>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</si>
  <si>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</si>
  <si>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</si>
  <si>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</si>
  <si>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</si>
  <si>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</si>
  <si>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</si>
  <si>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</si>
  <si>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</si>
  <si>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</si>
  <si>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</si>
  <si>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</si>
  <si>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</si>
  <si>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</si>
  <si>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</si>
  <si>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</si>
  <si>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</si>
  <si>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</si>
  <si>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</si>
  <si>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</si>
  <si>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</si>
  <si>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</si>
  <si>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</si>
  <si>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</si>
  <si>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</si>
  <si>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</si>
  <si>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</si>
  <si>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</si>
  <si>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</si>
  <si>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</si>
  <si>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</si>
  <si>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</si>
  <si>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</si>
  <si>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</si>
  <si>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</si>
  <si>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</si>
  <si>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</si>
  <si>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</si>
  <si>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</si>
  <si>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</si>
  <si>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</si>
  <si>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</si>
  <si>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</si>
  <si>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</si>
  <si>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</si>
  <si>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</si>
  <si>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</si>
  <si>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</si>
  <si>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</si>
  <si>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</si>
  <si>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</si>
  <si>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</si>
  <si>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</si>
  <si>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</si>
  <si>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</si>
  <si>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</si>
  <si>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</si>
  <si>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</si>
  <si>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</si>
  <si>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</si>
  <si>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</si>
  <si>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</si>
  <si>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</si>
  <si>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</si>
  <si>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</si>
  <si>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</si>
  <si>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</si>
  <si>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</si>
  <si>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</si>
  <si>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</si>
  <si>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</si>
  <si>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</si>
  <si>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</si>
  <si>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</si>
  <si>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</si>
  <si>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</si>
  <si>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</si>
  <si>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</si>
  <si>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</si>
  <si>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</si>
  <si>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</si>
  <si>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</si>
  <si>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</si>
  <si>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</si>
  <si>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</si>
  <si>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</si>
  <si>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</si>
  <si>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</si>
  <si>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</si>
  <si>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</si>
  <si>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</si>
  <si>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</si>
  <si>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</si>
  <si>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</si>
  <si>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</si>
  <si>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</si>
  <si>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</si>
  <si>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</si>
  <si>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</si>
  <si>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</si>
  <si>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</si>
  <si>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</si>
  <si>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</si>
  <si>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</si>
  <si>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</si>
  <si>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</si>
  <si>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</si>
  <si>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</si>
  <si>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</si>
  <si>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</si>
  <si>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</si>
  <si>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</si>
  <si>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</si>
  <si>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</si>
  <si>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</si>
  <si>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</si>
  <si>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</si>
  <si>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</si>
  <si>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</si>
  <si>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</si>
  <si>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</si>
  <si>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</si>
  <si>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</si>
  <si>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</si>
  <si>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</si>
  <si>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</si>
  <si>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</si>
  <si>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</si>
  <si>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</si>
  <si>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</si>
  <si>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</si>
  <si>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</si>
  <si>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</si>
  <si>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</si>
  <si>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</si>
  <si>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</si>
  <si>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</si>
  <si>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</si>
  <si>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</si>
  <si>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</si>
  <si>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</si>
  <si>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</si>
  <si>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</si>
  <si>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</si>
  <si>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</si>
  <si>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</si>
  <si>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</si>
  <si>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</si>
  <si>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</si>
  <si>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</si>
  <si>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</si>
  <si>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</si>
  <si>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</si>
  <si>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</si>
  <si>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</si>
  <si>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</si>
  <si>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</si>
  <si>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</si>
  <si>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</si>
  <si>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</si>
  <si>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</si>
  <si>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</si>
  <si>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</si>
  <si>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</si>
  <si>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</si>
  <si>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</si>
  <si>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</si>
  <si>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</si>
  <si>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</si>
  <si>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</si>
  <si>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</si>
  <si>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</si>
  <si>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</si>
  <si>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</si>
  <si>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</si>
  <si>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</si>
  <si>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</si>
  <si>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</si>
  <si>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</si>
  <si>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</si>
  <si>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</si>
  <si>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</si>
  <si>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</si>
  <si>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</si>
  <si>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</si>
  <si>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</si>
  <si>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</si>
  <si>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</si>
  <si>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</si>
  <si>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</si>
  <si>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</si>
  <si>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</si>
  <si>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</si>
  <si>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</si>
  <si>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</si>
  <si>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</si>
  <si>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</si>
  <si>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</si>
  <si>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</si>
  <si>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</si>
  <si>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</si>
  <si>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</si>
  <si>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</si>
  <si>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</si>
  <si>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</si>
  <si>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</si>
  <si>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</si>
  <si>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</si>
  <si>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</si>
  <si>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</si>
  <si>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</si>
  <si>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</si>
  <si>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</si>
  <si>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</si>
  <si>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</si>
  <si>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</si>
  <si>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</si>
  <si>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</si>
  <si>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</si>
  <si>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</si>
  <si>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</si>
  <si>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</si>
  <si>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</si>
  <si>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</si>
  <si>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</si>
  <si>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</si>
  <si>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</si>
  <si>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</si>
  <si>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</si>
  <si>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</si>
  <si>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</si>
  <si>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</si>
  <si>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</si>
  <si>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</si>
  <si>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</si>
  <si>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</si>
  <si>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</si>
  <si>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</si>
  <si>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</si>
  <si>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</si>
  <si>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</si>
  <si>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</si>
  <si>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</si>
  <si>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</si>
  <si>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</si>
  <si>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</si>
  <si>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</si>
  <si>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</si>
  <si>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</si>
  <si>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</si>
  <si>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</si>
  <si>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</si>
  <si>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</si>
  <si>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</si>
  <si>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</si>
  <si>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</si>
  <si>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</si>
  <si>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</si>
  <si>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</si>
  <si>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</si>
  <si>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</si>
  <si>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</si>
  <si>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</si>
  <si>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</si>
  <si>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</si>
  <si>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</si>
  <si>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</si>
  <si>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</si>
  <si>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</si>
  <si>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</si>
  <si>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</si>
  <si>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</si>
  <si>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</si>
  <si>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</si>
  <si>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</si>
  <si>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</si>
  <si>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</si>
  <si>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</si>
  <si>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</si>
  <si>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</si>
  <si>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</si>
  <si>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</si>
  <si>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</si>
  <si>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</si>
  <si>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</si>
  <si>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</si>
  <si>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</si>
  <si>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</si>
  <si>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</si>
  <si>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</si>
  <si>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</si>
  <si>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</si>
  <si>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</si>
  <si>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</si>
  <si>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</si>
  <si>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</si>
  <si>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</si>
  <si>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</si>
  <si>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</si>
  <si>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</si>
  <si>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</si>
  <si>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</si>
  <si>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</si>
  <si>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</si>
  <si>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</si>
  <si>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</si>
  <si>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</si>
  <si>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</si>
  <si>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</si>
  <si>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</si>
  <si>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</si>
  <si>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</si>
  <si>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</si>
  <si>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</si>
  <si>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</si>
  <si>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</si>
  <si>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</si>
  <si>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</si>
  <si>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</si>
  <si>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</si>
  <si>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</si>
  <si>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</si>
  <si>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</si>
  <si>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</si>
  <si>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</si>
  <si>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</si>
  <si>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</si>
  <si>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</si>
  <si>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</si>
  <si>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</si>
  <si>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</si>
  <si>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</si>
  <si>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</si>
  <si>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</si>
  <si>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</si>
  <si>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</si>
  <si>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</si>
  <si>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</si>
  <si>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</si>
  <si>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</si>
  <si>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</si>
  <si>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</si>
  <si>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</si>
  <si>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</si>
  <si>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</si>
  <si>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</si>
  <si>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</si>
  <si>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</si>
  <si>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</si>
  <si>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</si>
  <si>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</si>
  <si>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</si>
  <si>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</si>
  <si>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</si>
  <si>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</si>
  <si>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</si>
  <si>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</si>
  <si>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</si>
  <si>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</si>
  <si>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</si>
  <si>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</si>
  <si>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</si>
  <si>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</si>
  <si>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</si>
  <si>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</si>
  <si>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</si>
  <si>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</si>
  <si>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</si>
  <si>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</si>
  <si>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</si>
  <si>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</si>
  <si>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</si>
  <si>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</si>
  <si>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</si>
  <si>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</si>
  <si>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</si>
  <si>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</si>
  <si>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</si>
  <si>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</si>
  <si>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</si>
  <si>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</si>
  <si>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</si>
  <si>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</si>
  <si>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</si>
  <si>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</si>
  <si>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</si>
  <si>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</si>
  <si>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</si>
  <si>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</si>
  <si>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</si>
  <si>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</si>
  <si>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</si>
  <si>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</si>
  <si>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</si>
  <si>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</si>
  <si>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</si>
  <si>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</si>
  <si>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</si>
  <si>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</si>
  <si>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</si>
  <si>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</si>
  <si>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</si>
  <si>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</si>
  <si>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</si>
  <si>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</si>
  <si>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</si>
  <si>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</si>
  <si>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</si>
  <si>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</si>
  <si>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</si>
  <si>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</si>
  <si>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</si>
  <si>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</si>
  <si>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</si>
  <si>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</si>
  <si>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</si>
  <si>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</si>
  <si>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</si>
  <si>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</si>
  <si>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</si>
  <si>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</si>
  <si>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</si>
  <si>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</si>
  <si>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</si>
  <si>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</si>
  <si>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</si>
  <si>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</si>
  <si>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</si>
  <si>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</si>
  <si>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</si>
  <si>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</si>
  <si>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</si>
  <si>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</si>
  <si>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</si>
  <si>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</si>
  <si>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</si>
  <si>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</si>
  <si>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</si>
  <si>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</si>
  <si>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</si>
  <si>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</si>
  <si>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</si>
  <si>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</si>
  <si>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</si>
  <si>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</si>
  <si>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</si>
  <si>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</si>
  <si>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</si>
  <si>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</si>
  <si>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</si>
  <si>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</si>
  <si>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</si>
  <si>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</si>
  <si>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</si>
  <si>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</si>
  <si>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</si>
  <si>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</si>
  <si>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</si>
  <si>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</si>
  <si>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</si>
  <si>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</si>
  <si>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</si>
  <si>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</si>
  <si>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</si>
  <si>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</si>
  <si>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</si>
  <si>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</si>
  <si>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</si>
  <si>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</si>
  <si>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</si>
  <si>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</si>
  <si>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</si>
  <si>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</si>
  <si>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</si>
  <si>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</si>
  <si>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</si>
  <si>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</si>
  <si>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</si>
  <si>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</si>
  <si>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</si>
  <si>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</si>
  <si>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</si>
  <si>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</si>
  <si>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</si>
  <si>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</si>
  <si>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</si>
  <si>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</si>
  <si>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</si>
  <si>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</si>
  <si>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</si>
  <si>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</si>
  <si>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</si>
  <si>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</si>
  <si>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</si>
  <si>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</si>
  <si>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</si>
  <si>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</si>
  <si>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</si>
  <si>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</si>
  <si>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</si>
  <si>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</si>
  <si>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</si>
  <si>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</si>
  <si>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</si>
  <si>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</si>
  <si>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</si>
  <si>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</si>
  <si>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</si>
  <si>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</si>
  <si>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</si>
  <si>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</si>
  <si>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</si>
  <si>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</si>
  <si>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</si>
  <si>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</si>
  <si>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</si>
  <si>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</si>
  <si>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</si>
  <si>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</si>
  <si>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</si>
  <si>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</si>
  <si>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</si>
  <si>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</si>
  <si>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</si>
  <si>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</si>
  <si>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</si>
  <si>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</si>
  <si>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</si>
  <si>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</si>
  <si>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</si>
  <si>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</si>
  <si>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</si>
  <si>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</si>
  <si>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</si>
  <si>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</si>
  <si>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</si>
  <si>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</si>
  <si>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</si>
  <si>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</si>
  <si>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</si>
  <si>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</si>
  <si>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</si>
  <si>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</si>
  <si>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</si>
  <si>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</si>
  <si>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</si>
  <si>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</si>
  <si>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</si>
  <si>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</si>
  <si>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</si>
  <si>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</si>
  <si>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</si>
  <si>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</si>
  <si>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</si>
  <si>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</si>
  <si>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</si>
  <si>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</si>
  <si>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</si>
  <si>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</si>
  <si>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</si>
  <si>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</si>
  <si>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</si>
  <si>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</si>
  <si>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</si>
  <si>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</si>
  <si>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</si>
  <si>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</si>
  <si>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</si>
  <si>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</si>
  <si>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</si>
  <si>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</si>
  <si>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</si>
  <si>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</si>
  <si>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</si>
  <si>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</si>
  <si>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</si>
  <si>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</si>
  <si>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</si>
  <si>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</si>
  <si>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</si>
  <si>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</si>
  <si>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</si>
  <si>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</si>
  <si>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</si>
  <si>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</si>
  <si>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</si>
  <si>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</si>
  <si>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</si>
  <si>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</si>
  <si>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</si>
  <si>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</si>
  <si>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</si>
  <si>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</si>
  <si>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</si>
  <si>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</si>
  <si>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</si>
  <si>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</si>
  <si>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</si>
  <si>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</si>
  <si>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</si>
  <si>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</si>
  <si>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</si>
  <si>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</si>
  <si>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</si>
  <si>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</si>
  <si>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</si>
  <si>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</si>
  <si>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</si>
  <si>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</si>
  <si>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</si>
  <si>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</si>
  <si>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</si>
  <si>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</si>
  <si>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</si>
  <si>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</si>
  <si>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</si>
  <si>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</si>
  <si>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</si>
  <si>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</si>
  <si>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</si>
  <si>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</si>
  <si>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</si>
  <si>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</si>
  <si>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</si>
  <si>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</si>
  <si>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</si>
  <si>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</si>
  <si>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</si>
  <si>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</si>
  <si>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</si>
  <si>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</si>
  <si>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</si>
  <si>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</si>
  <si>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</si>
  <si>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</si>
  <si>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</si>
  <si>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</si>
  <si>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</si>
  <si>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</si>
  <si>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</si>
  <si>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</si>
  <si>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</si>
  <si>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</si>
  <si>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</si>
  <si>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</si>
  <si>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</si>
  <si>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</si>
  <si>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</si>
  <si>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</si>
  <si>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</si>
  <si>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</si>
  <si>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</si>
  <si>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</si>
  <si>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</si>
  <si>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</si>
  <si>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</si>
  <si>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</si>
  <si>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</si>
  <si>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</si>
  <si>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</si>
  <si>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</si>
  <si>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</si>
  <si>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</si>
  <si>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</si>
  <si>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</si>
  <si>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</si>
  <si>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</si>
  <si>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</si>
  <si>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</si>
  <si>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</si>
  <si>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</si>
  <si>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</si>
  <si>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</si>
  <si>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</si>
  <si>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</si>
  <si>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</si>
  <si>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</si>
  <si>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</si>
  <si>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</si>
  <si>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</si>
  <si>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</si>
  <si>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</si>
  <si>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</si>
  <si>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</si>
  <si>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</si>
  <si>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</si>
  <si>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</si>
  <si>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</si>
  <si>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</si>
  <si>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</si>
  <si>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</si>
  <si>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</si>
  <si>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</si>
  <si>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</si>
  <si>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</si>
  <si>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</si>
  <si>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</si>
  <si>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</si>
  <si>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</si>
  <si>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</si>
  <si>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</si>
  <si>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</si>
  <si>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</si>
  <si>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</si>
  <si>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</si>
  <si>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</si>
  <si>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</si>
  <si>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</si>
  <si>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</si>
  <si>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</si>
  <si>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</si>
  <si>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</si>
  <si>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</si>
  <si>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</si>
  <si>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</si>
  <si>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</si>
  <si>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</si>
  <si>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</si>
  <si>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</si>
  <si>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</si>
  <si>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</si>
  <si>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</si>
  <si>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</si>
  <si>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</si>
  <si>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</si>
  <si>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</si>
  <si>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</si>
  <si>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</si>
  <si>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</si>
  <si>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</si>
  <si>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</si>
  <si>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</si>
  <si>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</si>
  <si>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</si>
  <si>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</si>
  <si>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</si>
  <si>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</si>
  <si>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</si>
  <si>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</si>
  <si>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</si>
  <si>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</si>
  <si>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</si>
  <si>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</si>
  <si>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</si>
  <si>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</si>
  <si>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</si>
  <si>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</si>
  <si>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</si>
  <si>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</si>
  <si>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</si>
  <si>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</si>
  <si>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</si>
  <si>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</si>
  <si>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</si>
  <si>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</si>
  <si>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</si>
  <si>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</si>
  <si>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</si>
  <si>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</si>
  <si>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</si>
  <si>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</si>
  <si>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</si>
  <si>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</si>
  <si>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</si>
  <si>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</si>
  <si>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</si>
  <si>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</si>
  <si>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</si>
  <si>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</si>
  <si>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</si>
  <si>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</si>
  <si>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</si>
  <si>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</si>
  <si>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</si>
  <si>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</si>
  <si>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</si>
  <si>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</si>
  <si>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</si>
  <si>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</si>
  <si>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</si>
  <si>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</si>
  <si>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</si>
  <si>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</si>
  <si>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</si>
  <si>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</si>
  <si>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</si>
  <si>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</si>
  <si>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</si>
  <si>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</si>
  <si>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</si>
  <si>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</si>
  <si>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</si>
  <si>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</si>
  <si>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</si>
  <si>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</si>
  <si>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</si>
  <si>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</si>
  <si>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</si>
  <si>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</si>
  <si>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</si>
  <si>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</si>
  <si>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</si>
  <si>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</si>
  <si>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</si>
  <si>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</si>
  <si>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</si>
  <si>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</si>
  <si>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</si>
  <si>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</si>
  <si>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</si>
  <si>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</si>
  <si>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</si>
  <si>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</si>
  <si>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</si>
  <si>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</si>
  <si>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</si>
  <si>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</si>
  <si>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</si>
  <si>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</si>
  <si>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</si>
  <si>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</si>
  <si>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</si>
  <si>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</si>
  <si>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</si>
  <si>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</si>
  <si>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</si>
  <si>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</si>
  <si>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</si>
  <si>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</si>
  <si>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</si>
  <si>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</si>
  <si>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</si>
  <si>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</si>
  <si>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</si>
  <si>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</si>
  <si>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</si>
  <si>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</si>
  <si>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</si>
  <si>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</si>
  <si>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</si>
  <si>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</si>
  <si>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</si>
  <si>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</si>
  <si>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</si>
  <si>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</si>
  <si>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</si>
  <si>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</si>
  <si>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</si>
  <si>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</si>
  <si>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</si>
  <si>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</si>
  <si>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</si>
  <si>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</si>
  <si>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</si>
  <si>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</si>
  <si>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</si>
  <si>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</si>
  <si>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</si>
  <si>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</si>
  <si>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</si>
  <si>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</si>
  <si>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</si>
  <si>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</si>
  <si>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</si>
  <si>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</si>
  <si>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</si>
  <si>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</si>
  <si>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</si>
  <si>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</si>
  <si>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</si>
  <si>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</si>
  <si>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</si>
  <si>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</si>
  <si>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</si>
  <si>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</si>
  <si>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</si>
  <si>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</si>
  <si>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</si>
  <si>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</si>
  <si>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</si>
  <si>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</si>
  <si>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</si>
  <si>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</si>
  <si>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</si>
  <si>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</si>
  <si>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</si>
  <si>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</si>
  <si>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</si>
  <si>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</si>
  <si>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</si>
  <si>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</si>
  <si>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</si>
  <si>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</si>
  <si>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</si>
  <si>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</si>
  <si>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</si>
  <si>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</si>
  <si>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</si>
  <si>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</si>
  <si>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</si>
  <si>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</si>
  <si>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</si>
  <si>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</si>
  <si>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</si>
  <si>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</si>
  <si>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</si>
  <si>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</si>
  <si>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</si>
  <si>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</si>
  <si>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</si>
  <si>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</si>
  <si>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</si>
  <si>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</si>
  <si>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</si>
  <si>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</si>
  <si>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</si>
  <si>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</si>
  <si>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</si>
  <si>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</si>
  <si>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</si>
  <si>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</si>
  <si>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</si>
  <si>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</si>
  <si>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</si>
  <si>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</si>
  <si>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</si>
  <si>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</si>
  <si>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</si>
  <si>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</si>
  <si>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</si>
  <si>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</si>
  <si>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</si>
  <si>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</si>
  <si>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</si>
  <si>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</si>
  <si>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</si>
  <si>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</si>
  <si>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</si>
  <si>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</si>
  <si>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</si>
  <si>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</si>
  <si>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</si>
  <si>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</si>
  <si>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</si>
  <si>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</si>
  <si>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</si>
  <si>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</si>
  <si>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</si>
  <si>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</si>
  <si>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</si>
  <si>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</si>
  <si>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</si>
  <si>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</si>
  <si>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</si>
  <si>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</si>
  <si>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</si>
  <si>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</si>
  <si>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</si>
  <si>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</si>
  <si>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</si>
  <si>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</si>
  <si>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</si>
  <si>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</si>
  <si>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</si>
  <si>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</si>
  <si>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</si>
  <si>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</si>
  <si>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</si>
  <si>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</si>
  <si>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</si>
  <si>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</si>
  <si>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</si>
  <si>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</si>
  <si>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</si>
  <si>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</si>
  <si>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</si>
  <si>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</si>
  <si>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</si>
  <si>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</si>
  <si>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</si>
  <si>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</si>
  <si>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</si>
  <si>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</si>
  <si>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</si>
  <si>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</si>
  <si>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</si>
  <si>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</si>
  <si>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</si>
  <si>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</si>
  <si>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</si>
  <si>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</si>
  <si>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</si>
  <si>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</si>
  <si>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</si>
  <si>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</si>
  <si>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</si>
  <si>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</si>
  <si>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</si>
  <si>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</si>
  <si>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</si>
  <si>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</si>
  <si>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</si>
  <si>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</si>
  <si>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</si>
  <si>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</si>
  <si>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</si>
  <si>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</si>
  <si>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</si>
  <si>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</si>
  <si>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</si>
  <si>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</si>
  <si>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</si>
  <si>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</si>
  <si>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</si>
  <si>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</si>
  <si>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</si>
  <si>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</si>
  <si>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</si>
  <si>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</si>
  <si>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</si>
  <si>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</si>
  <si>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</si>
  <si>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</si>
  <si>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</si>
  <si>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</si>
  <si>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</si>
  <si>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</si>
  <si>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</si>
  <si>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</si>
  <si>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</si>
  <si>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</si>
  <si>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</si>
  <si>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</si>
  <si>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</si>
  <si>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</si>
  <si>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</si>
  <si>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</si>
  <si>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</si>
  <si>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</si>
  <si>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</si>
  <si>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</si>
  <si>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</si>
  <si>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</si>
  <si>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</si>
  <si>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</si>
  <si>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</si>
  <si>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</si>
  <si>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</si>
  <si>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</si>
  <si>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</si>
  <si>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</si>
  <si>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</si>
  <si>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</si>
  <si>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</si>
  <si>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</si>
  <si>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</si>
  <si>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</si>
  <si>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</si>
  <si>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</si>
  <si>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</si>
  <si>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</si>
  <si>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</si>
  <si>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</si>
  <si>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</si>
  <si>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</si>
  <si>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</si>
  <si>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</si>
  <si>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</si>
  <si>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</si>
  <si>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</si>
  <si>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</si>
  <si>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</si>
  <si>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</si>
  <si>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</si>
  <si>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</si>
  <si>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</si>
  <si>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</si>
  <si>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</si>
  <si>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</si>
  <si>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</si>
  <si>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</si>
  <si>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</si>
  <si>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</si>
  <si>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</si>
  <si>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</si>
  <si>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</si>
  <si>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</si>
  <si>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</si>
  <si>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</si>
  <si>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</si>
  <si>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</si>
  <si>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</si>
  <si>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</si>
  <si>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</si>
  <si>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</si>
  <si>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</si>
  <si>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</si>
  <si>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</si>
  <si>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</si>
  <si>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</si>
  <si>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</si>
  <si>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</si>
  <si>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</si>
  <si>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</si>
  <si>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</si>
  <si>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</si>
  <si>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</si>
  <si>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</si>
  <si>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</si>
  <si>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</si>
  <si>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</si>
  <si>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</si>
  <si>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</si>
  <si>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</si>
  <si>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</si>
  <si>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</si>
  <si>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</si>
  <si>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</si>
  <si>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</si>
  <si>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</si>
  <si>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</si>
  <si>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</si>
  <si>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</si>
  <si>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</si>
  <si>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</si>
  <si>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</si>
  <si>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</si>
  <si>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</si>
  <si>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</si>
  <si>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</si>
  <si>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</si>
  <si>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</si>
  <si>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</si>
  <si>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</si>
  <si>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</si>
  <si>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</si>
  <si>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</si>
  <si>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</si>
  <si>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</si>
  <si>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</si>
  <si>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</si>
  <si>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</si>
  <si>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</si>
  <si>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</si>
  <si>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</si>
  <si>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</si>
  <si>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</si>
  <si>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</si>
  <si>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</si>
  <si>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</si>
  <si>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</si>
  <si>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</si>
  <si>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</si>
  <si>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</si>
  <si>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</si>
  <si>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</si>
  <si>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</si>
  <si>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</si>
  <si>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</si>
  <si>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</si>
  <si>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</si>
  <si>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</si>
  <si>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</si>
  <si>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</si>
  <si>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</si>
  <si>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</si>
  <si>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</si>
  <si>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</si>
  <si>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</si>
  <si>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</si>
  <si>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</si>
  <si>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</si>
  <si>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</si>
  <si>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</si>
  <si>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</si>
  <si>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</si>
  <si>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</si>
  <si>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</si>
  <si>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</si>
  <si>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</si>
  <si>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</si>
  <si>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</si>
  <si>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</si>
  <si>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</si>
  <si>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</si>
  <si>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</si>
  <si>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</si>
  <si>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</si>
  <si>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</si>
  <si>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</si>
  <si>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</si>
  <si>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</si>
  <si>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</si>
  <si>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</si>
  <si>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</si>
  <si>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</si>
  <si>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</si>
  <si>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</si>
  <si>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</si>
  <si>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</si>
  <si>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</si>
  <si>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</si>
  <si>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</si>
  <si>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</si>
  <si>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</si>
  <si>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</si>
  <si>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</si>
  <si>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</si>
  <si>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</si>
  <si>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</si>
  <si>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</si>
  <si>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</si>
  <si>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</si>
  <si>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</si>
  <si>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</si>
  <si>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</si>
  <si>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</si>
  <si>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</si>
  <si>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</si>
  <si>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</si>
  <si>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</si>
  <si>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</si>
  <si>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</si>
  <si>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</si>
  <si>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</si>
  <si>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</si>
  <si>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</si>
  <si>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</si>
  <si>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</si>
  <si>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</si>
  <si>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</si>
  <si>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</si>
  <si>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</si>
  <si>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</si>
  <si>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</si>
  <si>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</si>
  <si>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</si>
  <si>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</si>
  <si>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</si>
  <si>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</si>
  <si>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</si>
  <si>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</si>
  <si>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</si>
  <si>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</si>
  <si>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</si>
  <si>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</si>
  <si>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</si>
  <si>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</si>
  <si>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</si>
  <si>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</si>
  <si>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</si>
  <si>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</si>
  <si>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</si>
  <si>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</si>
  <si>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</si>
  <si>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</si>
  <si>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</si>
  <si>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</si>
  <si>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</si>
  <si>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</si>
  <si>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</si>
  <si>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</si>
  <si>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</si>
  <si>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</si>
  <si>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</si>
  <si>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</si>
  <si>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</si>
  <si>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</si>
  <si>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</si>
  <si>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</si>
  <si>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</si>
  <si>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</si>
  <si>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</si>
  <si>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</si>
  <si>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</si>
  <si>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</si>
  <si>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</si>
  <si>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</si>
  <si>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</si>
  <si>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</si>
  <si>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</si>
  <si>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</si>
  <si>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</si>
  <si>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</si>
  <si>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</si>
  <si>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</si>
  <si>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</si>
  <si>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</si>
  <si>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</si>
  <si>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</si>
  <si>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</si>
  <si>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</si>
  <si>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</si>
  <si>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</si>
  <si>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</si>
  <si>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</si>
  <si>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</si>
  <si>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</si>
  <si>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</si>
  <si>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</si>
  <si>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</si>
  <si>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</si>
  <si>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</si>
  <si>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</si>
  <si>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</si>
  <si>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</si>
  <si>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</si>
  <si>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</si>
  <si>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</si>
  <si>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</si>
  <si>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</si>
  <si>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</si>
  <si>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</si>
  <si>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</si>
  <si>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</si>
  <si>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</si>
  <si>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</si>
  <si>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</si>
  <si>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</si>
  <si>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</si>
  <si>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</si>
  <si>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</si>
  <si>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</si>
  <si>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</si>
  <si>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</si>
  <si>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</si>
  <si>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</si>
  <si>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</si>
  <si>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</si>
  <si>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</si>
  <si>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</si>
  <si>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</si>
  <si>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</si>
  <si>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</si>
  <si>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</si>
  <si>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</si>
  <si>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</si>
  <si>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</si>
  <si>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</si>
  <si>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</si>
  <si>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</si>
  <si>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</si>
  <si>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</si>
  <si>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</si>
  <si>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</si>
  <si>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</si>
  <si>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</si>
  <si>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</si>
  <si>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</si>
  <si>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</si>
  <si>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</si>
  <si>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</si>
  <si>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</si>
  <si>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</si>
  <si>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</si>
  <si>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</si>
  <si>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</si>
  <si>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</si>
  <si>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</si>
  <si>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</si>
  <si>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</si>
  <si>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</si>
  <si>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</si>
  <si>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</si>
  <si>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</si>
  <si>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</si>
  <si>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</si>
  <si>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</si>
  <si>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</si>
  <si>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</si>
  <si>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</si>
  <si>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</si>
  <si>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</si>
  <si>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</si>
  <si>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</si>
  <si>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</si>
  <si>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</si>
  <si>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</si>
  <si>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</si>
  <si>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</si>
  <si>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</si>
  <si>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</si>
  <si>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</si>
  <si>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</si>
  <si>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</si>
  <si>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</si>
  <si>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</si>
  <si>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</si>
  <si>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</si>
  <si>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</si>
  <si>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</si>
  <si>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</si>
  <si>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</si>
  <si>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</si>
  <si>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</si>
  <si>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</si>
  <si>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</si>
  <si>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</si>
  <si>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</si>
  <si>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</si>
  <si>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</si>
  <si>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</si>
  <si>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</si>
  <si>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</si>
  <si>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</si>
  <si>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</si>
  <si>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</si>
  <si>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</si>
  <si>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</si>
  <si>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</si>
  <si>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</si>
  <si>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</si>
  <si>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</si>
  <si>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</si>
  <si>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</si>
  <si>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</si>
  <si>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</si>
  <si>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</si>
  <si>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</si>
  <si>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</si>
  <si>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</si>
  <si>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</si>
  <si>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</si>
  <si>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</si>
  <si>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</si>
  <si>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</si>
  <si>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</si>
  <si>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</si>
  <si>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</si>
  <si>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</si>
  <si>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</si>
  <si>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</si>
  <si>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</si>
  <si>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</si>
  <si>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</si>
  <si>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</si>
  <si>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</si>
  <si>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</si>
  <si>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</si>
  <si>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</si>
  <si>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</si>
  <si>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</si>
  <si>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</si>
  <si>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</si>
  <si>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</si>
  <si>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</si>
  <si>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</si>
  <si>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</si>
  <si>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</si>
  <si>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</si>
  <si>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</si>
  <si>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</si>
  <si>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</si>
  <si>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</si>
  <si>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</si>
  <si>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</si>
  <si>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</si>
  <si>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</si>
  <si>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</si>
  <si>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</si>
  <si>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</si>
  <si>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</si>
  <si>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</si>
  <si>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</si>
  <si>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</si>
  <si>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</si>
  <si>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</si>
  <si>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</si>
  <si>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</si>
  <si>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</si>
  <si>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</si>
  <si>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</si>
  <si>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</si>
  <si>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</si>
  <si>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</si>
  <si>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</si>
  <si>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</si>
  <si>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</si>
  <si>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</si>
  <si>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</si>
  <si>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</si>
  <si>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</si>
  <si>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</si>
  <si>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</si>
  <si>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</si>
  <si>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</si>
  <si>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</si>
  <si>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</si>
  <si>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</si>
  <si>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</si>
  <si>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</si>
  <si>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</si>
  <si>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</si>
  <si>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</si>
  <si>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</si>
  <si>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</si>
  <si>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</si>
  <si>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</si>
  <si>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</si>
  <si>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</si>
  <si>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</si>
  <si>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</si>
  <si>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</si>
  <si>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</si>
  <si>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</si>
  <si>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</si>
  <si>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</si>
  <si>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</si>
  <si>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</si>
  <si>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</si>
  <si>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</si>
  <si>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</si>
  <si>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</si>
  <si>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</si>
  <si>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</si>
  <si>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</si>
  <si>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</si>
  <si>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</si>
  <si>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</si>
  <si>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</si>
  <si>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</si>
  <si>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</si>
  <si>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</si>
  <si>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</si>
  <si>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</si>
  <si>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</si>
  <si>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</si>
  <si>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</si>
  <si>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</si>
  <si>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</si>
  <si>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</si>
  <si>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</si>
  <si>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</si>
  <si>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</si>
  <si>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</si>
  <si>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</si>
  <si>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</si>
  <si>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</si>
  <si>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</si>
  <si>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</si>
  <si>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</si>
  <si>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</si>
  <si>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</si>
  <si>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</si>
  <si>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</si>
  <si>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</si>
  <si>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</si>
  <si>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</si>
  <si>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</si>
  <si>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</si>
  <si>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</si>
  <si>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</si>
  <si>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</si>
  <si>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</si>
  <si>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</si>
  <si>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</si>
  <si>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</si>
  <si>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</si>
  <si>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</si>
  <si>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</si>
  <si>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</si>
  <si>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</si>
  <si>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</si>
  <si>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</si>
  <si>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</si>
  <si>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</si>
  <si>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</si>
  <si>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</si>
  <si>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</si>
  <si>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</si>
  <si>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</si>
  <si>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</si>
  <si>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</si>
  <si>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</si>
  <si>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</si>
  <si>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</si>
  <si>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</si>
  <si>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</si>
  <si>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</si>
  <si>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</si>
  <si>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</si>
  <si>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</si>
  <si>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</si>
  <si>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</si>
  <si>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</si>
  <si>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</si>
  <si>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</si>
  <si>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</si>
  <si>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</si>
  <si>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</si>
  <si>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</si>
  <si>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</si>
  <si>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</si>
  <si>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</si>
  <si>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</si>
  <si>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</si>
  <si>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</si>
  <si>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</si>
  <si>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</si>
  <si>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</si>
  <si>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</si>
  <si>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</si>
  <si>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</si>
  <si>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</si>
  <si>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</si>
  <si>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</si>
  <si>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</si>
  <si>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</si>
  <si>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</si>
  <si>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</si>
  <si>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</si>
  <si>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</si>
  <si>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</si>
  <si>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</si>
  <si>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</si>
  <si>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</si>
  <si>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</si>
  <si>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</si>
  <si>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</si>
  <si>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</si>
  <si>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</si>
  <si>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</si>
  <si>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</si>
  <si>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</si>
  <si>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</si>
  <si>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</si>
  <si>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</si>
  <si>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</si>
  <si>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</si>
  <si>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</si>
  <si>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</si>
  <si>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</si>
  <si>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</si>
  <si>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</si>
  <si>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</si>
  <si>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</si>
  <si>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</si>
  <si>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</si>
  <si>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</si>
  <si>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</si>
  <si>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</si>
  <si>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</si>
  <si>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</si>
  <si>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</si>
  <si>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</si>
  <si>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</si>
  <si>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</si>
  <si>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</si>
  <si>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</si>
  <si>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</si>
  <si>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</si>
  <si>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</si>
  <si>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</si>
  <si>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</si>
  <si>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</si>
  <si>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</si>
  <si>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</si>
  <si>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</si>
  <si>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</si>
  <si>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</si>
  <si>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</si>
  <si>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</si>
  <si>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</si>
  <si>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</si>
  <si>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</si>
  <si>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</si>
  <si>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</si>
  <si>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</si>
  <si>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</si>
  <si>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</si>
  <si>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</si>
  <si>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</si>
  <si>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</si>
  <si>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</si>
  <si>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</si>
  <si>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</si>
  <si>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</si>
  <si>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</si>
  <si>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</si>
  <si>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</si>
  <si>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</si>
  <si>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</si>
  <si>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</si>
  <si>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</si>
  <si>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</si>
  <si>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</si>
  <si>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</si>
  <si>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</si>
  <si>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</si>
  <si>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</si>
  <si>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</si>
  <si>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</si>
  <si>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</si>
  <si>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</si>
  <si>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</si>
  <si>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</si>
  <si>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</si>
  <si>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</si>
  <si>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</si>
  <si>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</si>
  <si>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</si>
  <si>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</si>
  <si>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</si>
  <si>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</si>
  <si>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</si>
  <si>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</si>
  <si>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</si>
  <si>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</si>
  <si>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</si>
  <si>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</si>
  <si>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</si>
  <si>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</si>
  <si>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</si>
  <si>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</si>
  <si>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</si>
  <si>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</si>
  <si>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</si>
  <si>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</si>
  <si>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</si>
  <si>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</si>
  <si>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</si>
  <si>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</si>
  <si>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</si>
  <si>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</si>
  <si>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</si>
  <si>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</si>
  <si>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</si>
  <si>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</si>
  <si>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</si>
  <si>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</si>
  <si>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</si>
  <si>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</si>
  <si>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</si>
  <si>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</si>
  <si>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</si>
  <si>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</si>
  <si>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</si>
  <si>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</si>
  <si>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</si>
  <si>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</si>
  <si>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</si>
  <si>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</si>
  <si>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</si>
  <si>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</si>
  <si>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</si>
  <si>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</si>
  <si>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</si>
  <si>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</si>
  <si>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</si>
  <si>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</si>
  <si>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</si>
  <si>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</si>
  <si>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</si>
  <si>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</si>
  <si>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</si>
  <si>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</si>
  <si>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</si>
  <si>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</si>
  <si>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</si>
  <si>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</si>
  <si>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</si>
  <si>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</si>
  <si>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</si>
  <si>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</si>
  <si>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</si>
  <si>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</si>
  <si>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</si>
  <si>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</si>
  <si>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</si>
  <si>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</si>
  <si>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</si>
  <si>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</si>
  <si>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</si>
  <si>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</si>
  <si>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</si>
  <si>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</si>
  <si>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</si>
  <si>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</si>
  <si>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</si>
  <si>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</si>
  <si>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</si>
  <si>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</si>
  <si>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</si>
  <si>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</si>
  <si>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</si>
  <si>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</si>
  <si>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</si>
  <si>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</si>
  <si>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</si>
  <si>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</si>
  <si>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</si>
  <si>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</si>
  <si>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</si>
  <si>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</si>
  <si>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</si>
  <si>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</si>
  <si>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</si>
  <si>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</si>
  <si>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</si>
  <si>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</si>
  <si>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</si>
  <si>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</si>
  <si>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</si>
  <si>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</si>
  <si>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</si>
  <si>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</si>
  <si>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</si>
  <si>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</si>
  <si>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</si>
  <si>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</si>
  <si>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</si>
  <si>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</si>
  <si>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</si>
  <si>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</si>
  <si>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</si>
  <si>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</si>
  <si>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</si>
  <si>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</si>
  <si>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</si>
  <si>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</si>
  <si>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</si>
  <si>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</si>
  <si>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</si>
  <si>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</si>
  <si>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</si>
  <si>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</si>
  <si>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</si>
  <si>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</si>
  <si>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</si>
  <si>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</si>
  <si>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</si>
  <si>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</si>
  <si>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</si>
  <si>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</si>
  <si>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</si>
  <si>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</si>
  <si>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</si>
  <si>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</si>
  <si>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</si>
  <si>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</si>
  <si>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</si>
  <si>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</si>
  <si>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</si>
  <si>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</si>
  <si>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</si>
  <si>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</si>
  <si>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</si>
  <si>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</si>
  <si>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</si>
  <si>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</si>
  <si>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</si>
  <si>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</si>
  <si>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</si>
  <si>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</si>
  <si>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</si>
  <si>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</si>
  <si>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</si>
  <si>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</si>
  <si>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</si>
  <si>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</si>
  <si>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</si>
  <si>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</si>
  <si>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</si>
  <si>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</si>
  <si>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</si>
  <si>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</si>
  <si>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</si>
  <si>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</si>
  <si>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</si>
  <si>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</si>
  <si>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</si>
  <si>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</si>
  <si>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</si>
  <si>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</si>
  <si>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</si>
  <si>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</si>
  <si>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</si>
  <si>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</si>
  <si>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</si>
  <si>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</si>
  <si>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</si>
  <si>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</si>
  <si>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</si>
  <si>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</si>
  <si>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</si>
  <si>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</si>
  <si>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</si>
  <si>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</si>
  <si>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</si>
  <si>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</si>
  <si>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</si>
  <si>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</si>
  <si>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</si>
  <si>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</si>
  <si>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</si>
  <si>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</si>
  <si>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</si>
  <si>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</si>
  <si>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</si>
  <si>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</si>
  <si>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</si>
  <si>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</si>
  <si>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</si>
  <si>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</si>
  <si>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</si>
  <si>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</si>
  <si>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</si>
  <si>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</si>
  <si>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</si>
  <si>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</si>
  <si>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</si>
  <si>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</si>
  <si>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</si>
  <si>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</si>
  <si>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</si>
  <si>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</si>
  <si>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</si>
  <si>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</si>
  <si>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</si>
  <si>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</si>
  <si>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</si>
  <si>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</si>
  <si>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</si>
  <si>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</si>
  <si>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</si>
  <si>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</si>
  <si>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</si>
  <si>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</si>
  <si>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</si>
  <si>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</si>
  <si>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</si>
  <si>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</si>
  <si>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</si>
  <si>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</si>
  <si>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</si>
  <si>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</si>
  <si>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</si>
  <si>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</si>
  <si>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</si>
  <si>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</si>
  <si>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</si>
  <si>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</si>
  <si>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</si>
  <si>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</si>
  <si>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</si>
  <si>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</si>
  <si>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</si>
  <si>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</si>
  <si>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</si>
  <si>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</si>
  <si>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</si>
  <si>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</si>
  <si>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</si>
  <si>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</si>
  <si>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</si>
  <si>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</si>
  <si>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</si>
  <si>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</si>
  <si>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</si>
  <si>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</si>
  <si>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</si>
  <si>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</si>
  <si>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</si>
  <si>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</si>
  <si>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</si>
  <si>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</si>
  <si>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</si>
  <si>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</si>
  <si>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</si>
  <si>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</si>
  <si>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</si>
  <si>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</si>
  <si>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</si>
  <si>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</si>
  <si>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</si>
  <si>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</si>
  <si>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</si>
  <si>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</si>
  <si>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</si>
  <si>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</si>
  <si>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</si>
  <si>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</si>
  <si>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</si>
  <si>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</si>
  <si>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</si>
  <si>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</si>
  <si>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</si>
  <si>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</si>
  <si>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</si>
  <si>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</si>
  <si>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</si>
  <si>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</si>
  <si>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</si>
  <si>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</si>
  <si>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</si>
  <si>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</si>
  <si>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</si>
  <si>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</si>
  <si>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</si>
  <si>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</si>
  <si>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</si>
  <si>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</si>
  <si>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</si>
  <si>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</si>
  <si>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</si>
  <si>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</si>
  <si>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</si>
  <si>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</si>
  <si>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</si>
  <si>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</si>
  <si>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</si>
  <si>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</si>
  <si>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</si>
  <si>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</si>
  <si>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</si>
  <si>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</si>
  <si>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</si>
  <si>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</si>
  <si>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</si>
  <si>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</si>
  <si>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</si>
  <si>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</si>
  <si>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</si>
  <si>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</si>
  <si>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</si>
  <si>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</si>
  <si>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</si>
  <si>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</si>
  <si>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</si>
  <si>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</si>
  <si>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</si>
  <si>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</si>
  <si>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</si>
  <si>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</si>
  <si>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</si>
  <si>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</si>
  <si>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</si>
  <si>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</si>
  <si>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</si>
  <si>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</si>
  <si>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</si>
  <si>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</si>
  <si>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</si>
  <si>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</si>
  <si>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</si>
  <si>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</si>
  <si>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</si>
  <si>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</si>
  <si>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</si>
  <si>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</si>
  <si>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</si>
  <si>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</si>
  <si>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</si>
  <si>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</si>
  <si>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</si>
  <si>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</si>
  <si>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</si>
  <si>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</si>
  <si>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</si>
  <si>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</si>
  <si>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</si>
  <si>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</si>
  <si>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</si>
  <si>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</si>
  <si>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</si>
  <si>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</si>
  <si>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</si>
  <si>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</si>
  <si>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</si>
  <si>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</si>
  <si>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</si>
  <si>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</si>
  <si>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</si>
  <si>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</si>
  <si>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</si>
  <si>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</si>
  <si>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</si>
  <si>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</si>
  <si>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</si>
  <si>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</si>
  <si>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</si>
  <si>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</si>
  <si>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</si>
  <si>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</si>
  <si>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</si>
  <si>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</si>
  <si>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</si>
  <si>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</si>
  <si>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</si>
  <si>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</si>
  <si>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</si>
  <si>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</si>
  <si>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</si>
  <si>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</si>
  <si>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</si>
  <si>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</si>
  <si>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</si>
  <si>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</si>
  <si>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</si>
  <si>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</si>
  <si>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</si>
  <si>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</si>
  <si>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</si>
  <si>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</si>
  <si>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</si>
  <si>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</si>
  <si>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</si>
  <si>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</si>
  <si>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</si>
  <si>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</si>
  <si>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</si>
  <si>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</si>
  <si>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</si>
  <si>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</si>
  <si>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</si>
  <si>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</si>
  <si>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</si>
  <si>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</si>
  <si>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</si>
  <si>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</si>
  <si>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</si>
  <si>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</si>
  <si>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</si>
  <si>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</si>
  <si>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</si>
  <si>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</si>
  <si>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</si>
  <si>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</si>
  <si>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</si>
  <si>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</si>
  <si>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</si>
  <si>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</si>
  <si>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</si>
  <si>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</si>
  <si>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</si>
  <si>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</si>
  <si>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</si>
  <si>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</si>
  <si>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</si>
  <si>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</si>
  <si>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</si>
  <si>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</si>
  <si>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</si>
  <si>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</si>
  <si>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</si>
  <si>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</si>
  <si>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</si>
  <si>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</si>
  <si>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</si>
  <si>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</si>
  <si>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</si>
  <si>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</si>
  <si>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</si>
  <si>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</si>
  <si>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</si>
  <si>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</si>
  <si>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</si>
  <si>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</si>
  <si>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</si>
  <si>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</si>
  <si>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</si>
  <si>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</si>
  <si>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</si>
  <si>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</si>
  <si>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</si>
  <si>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</si>
  <si>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</si>
  <si>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</si>
  <si>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</si>
  <si>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</si>
  <si>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</si>
  <si>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</si>
  <si>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</si>
  <si>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</si>
  <si>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</si>
  <si>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</si>
  <si>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</si>
  <si>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</si>
  <si>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</si>
  <si>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</si>
  <si>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</si>
  <si>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</si>
  <si>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</si>
  <si>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</si>
  <si>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</si>
  <si>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</si>
  <si>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</si>
  <si>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</si>
  <si>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</si>
  <si>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</si>
  <si>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</si>
  <si>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</si>
  <si>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</si>
  <si>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</si>
  <si>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</si>
  <si>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</si>
  <si>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</si>
  <si>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</si>
  <si>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</si>
  <si>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</si>
  <si>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</si>
  <si>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</si>
  <si>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</si>
  <si>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</si>
  <si>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</si>
  <si>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</si>
  <si>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</si>
  <si>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</si>
  <si>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</si>
  <si>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</si>
  <si>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</si>
  <si>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</si>
  <si>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</si>
  <si>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</si>
  <si>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</si>
  <si>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</si>
  <si>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</si>
  <si>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</si>
  <si>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</si>
  <si>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</si>
  <si>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</si>
  <si>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</si>
  <si>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</si>
  <si>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</si>
  <si>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</si>
  <si>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</si>
  <si>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</si>
  <si>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</si>
  <si>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</si>
  <si>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</si>
  <si>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</si>
  <si>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</si>
  <si>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</si>
  <si>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</si>
  <si>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</si>
  <si>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</si>
  <si>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</si>
  <si>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</si>
  <si>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</si>
  <si>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</si>
  <si>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</si>
  <si>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</si>
  <si>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</si>
  <si>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</si>
  <si>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</si>
  <si>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</si>
  <si>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</si>
  <si>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</si>
  <si>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</si>
  <si>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</si>
  <si>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</si>
  <si>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</si>
  <si>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</si>
  <si>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</si>
  <si>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</si>
  <si>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</si>
  <si>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</si>
  <si>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</si>
  <si>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</si>
  <si>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</si>
  <si>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</si>
  <si>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</si>
  <si>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</si>
  <si>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</si>
  <si>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</si>
  <si>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</si>
  <si>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</si>
  <si>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</si>
  <si>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</si>
  <si>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</si>
  <si>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</si>
  <si>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</si>
  <si>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</si>
  <si>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</si>
  <si>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</si>
  <si>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</si>
  <si>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</si>
  <si>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</si>
  <si>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</si>
  <si>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</si>
  <si>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</si>
  <si>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</si>
  <si>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</si>
  <si>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</si>
  <si>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</si>
  <si>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</si>
  <si>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</si>
  <si>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</si>
  <si>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</si>
  <si>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</si>
  <si>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</si>
  <si>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</si>
  <si>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</si>
  <si>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</si>
  <si>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</si>
  <si>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</si>
  <si>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</si>
  <si>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</si>
  <si>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</si>
  <si>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</si>
  <si>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</si>
  <si>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</si>
  <si>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</si>
  <si>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</si>
  <si>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</si>
  <si>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</si>
  <si>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</si>
  <si>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</si>
  <si>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</si>
  <si>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</si>
  <si>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</si>
  <si>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</si>
  <si>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</si>
  <si>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</si>
  <si>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</si>
  <si>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</si>
  <si>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</si>
  <si>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</si>
  <si>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</si>
  <si>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</si>
  <si>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</si>
  <si>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</si>
  <si>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</si>
  <si>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</si>
  <si>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</si>
  <si>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</si>
  <si>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</si>
  <si>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</si>
  <si>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</si>
  <si>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</si>
  <si>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</si>
  <si>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</si>
  <si>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</si>
  <si>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</si>
  <si>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</si>
  <si>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</si>
  <si>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</si>
  <si>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</si>
  <si>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</si>
  <si>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</si>
  <si>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</si>
  <si>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</si>
  <si>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</si>
  <si>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</si>
  <si>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</si>
  <si>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</si>
  <si>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</si>
  <si>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</si>
  <si>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</si>
  <si>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</si>
  <si>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</si>
  <si>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</si>
  <si>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</si>
  <si>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</si>
  <si>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</si>
  <si>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</si>
  <si>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</si>
  <si>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</si>
  <si>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</si>
  <si>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</si>
  <si>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</si>
  <si>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</si>
  <si>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</si>
  <si>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</si>
  <si>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</si>
  <si>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</si>
  <si>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</si>
  <si>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</si>
  <si>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</si>
  <si>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</si>
  <si>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</si>
  <si>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</si>
  <si>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</si>
  <si>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</si>
  <si>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</si>
  <si>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</si>
  <si>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</si>
  <si>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</si>
  <si>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</si>
  <si>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</si>
  <si>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</si>
  <si>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</si>
  <si>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</si>
  <si>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</si>
  <si>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</si>
  <si>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</si>
  <si>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</si>
  <si>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</si>
  <si>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</si>
  <si>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</si>
  <si>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</si>
  <si>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</si>
  <si>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</si>
  <si>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</si>
  <si>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</si>
  <si>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</si>
  <si>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</si>
  <si>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</si>
  <si>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</si>
  <si>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</si>
  <si>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</si>
  <si>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</si>
  <si>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</si>
  <si>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</si>
  <si>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</si>
  <si>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</si>
  <si>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</si>
  <si>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</si>
  <si>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</si>
  <si>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</si>
  <si>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</si>
  <si>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</si>
  <si>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</si>
  <si>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</si>
  <si>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</si>
  <si>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</si>
  <si>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</si>
  <si>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</si>
  <si>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</si>
  <si>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</si>
  <si>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</si>
  <si>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</si>
  <si>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</si>
  <si>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</si>
  <si>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</si>
  <si>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</si>
  <si>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</si>
  <si>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</si>
  <si>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</si>
  <si>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</si>
  <si>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</si>
  <si>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</si>
  <si>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</si>
  <si>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</si>
  <si>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</si>
  <si>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</si>
  <si>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</si>
  <si>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</si>
  <si>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</si>
  <si>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</si>
  <si>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</si>
  <si>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</si>
  <si>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</si>
  <si>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</si>
  <si>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</si>
  <si>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</si>
  <si>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</si>
  <si>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</si>
  <si>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</si>
  <si>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</si>
  <si>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</si>
  <si>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</si>
  <si>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</si>
  <si>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</si>
  <si>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</si>
  <si>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</si>
  <si>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</si>
  <si>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</si>
  <si>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</si>
  <si>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</si>
  <si>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</si>
  <si>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</si>
  <si>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</si>
  <si>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</si>
  <si>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</si>
  <si>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</si>
  <si>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</si>
  <si>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</si>
  <si>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</si>
  <si>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</si>
  <si>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</si>
  <si>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</si>
  <si>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</si>
  <si>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</si>
  <si>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</si>
  <si>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</si>
  <si>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</si>
  <si>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</si>
  <si>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</si>
  <si>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</si>
  <si>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</si>
  <si>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</si>
  <si>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</si>
  <si>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</si>
  <si>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</si>
  <si>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</si>
  <si>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</si>
  <si>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</si>
  <si>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</si>
  <si>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</si>
  <si>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</si>
  <si>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</si>
  <si>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</si>
  <si>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</si>
  <si>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</si>
  <si>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</si>
  <si>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</si>
  <si>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</si>
  <si>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</si>
  <si>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</si>
  <si>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</si>
  <si>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</si>
  <si>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</si>
  <si>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</si>
  <si>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</si>
  <si>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</si>
  <si>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</si>
  <si>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</si>
  <si>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</si>
  <si>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</si>
  <si>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</si>
  <si>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</si>
  <si>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</si>
  <si>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</si>
  <si>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</si>
  <si>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</si>
  <si>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</si>
  <si>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</si>
  <si>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</si>
  <si>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</si>
  <si>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</si>
  <si>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</si>
  <si>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</si>
  <si>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</si>
  <si>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</si>
  <si>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</si>
  <si>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</si>
  <si>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</si>
  <si>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</si>
  <si>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</si>
  <si>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</si>
  <si>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</si>
  <si>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</si>
  <si>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</si>
  <si>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</si>
  <si>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</si>
  <si>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</si>
  <si>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</si>
  <si>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</si>
  <si>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</si>
  <si>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</si>
  <si>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</si>
  <si>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</si>
  <si>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</si>
  <si>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</si>
  <si>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</si>
  <si>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</si>
  <si>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</si>
  <si>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</si>
  <si>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</si>
  <si>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</si>
  <si>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</si>
  <si>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</si>
  <si>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</si>
  <si>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</si>
  <si>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</si>
  <si>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</si>
  <si>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</si>
  <si>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</si>
  <si>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</si>
  <si>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</si>
  <si>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</si>
  <si>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</si>
  <si>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</si>
  <si>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</si>
  <si>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</si>
  <si>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</si>
  <si>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</si>
  <si>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</si>
  <si>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</si>
  <si>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</si>
  <si>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</si>
  <si>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</si>
  <si>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</si>
  <si>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</si>
  <si>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</si>
  <si>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</si>
  <si>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</si>
  <si>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</si>
  <si>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</si>
  <si>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</si>
  <si>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</si>
  <si>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</si>
  <si>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</si>
  <si>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</si>
  <si>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</si>
  <si>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</si>
  <si>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</si>
  <si>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</si>
  <si>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</si>
  <si>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</si>
  <si>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</si>
  <si>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</si>
  <si>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</si>
  <si>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</si>
  <si>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</si>
  <si>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</si>
  <si>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</si>
  <si>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</si>
  <si>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</si>
  <si>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</si>
  <si>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</si>
  <si>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</si>
  <si>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</si>
  <si>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</si>
  <si>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</si>
  <si>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</si>
  <si>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</si>
  <si>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</si>
  <si>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</si>
  <si>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</si>
  <si>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</si>
  <si>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</si>
  <si>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</si>
  <si>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</si>
  <si>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</si>
  <si>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</si>
  <si>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</si>
  <si>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</si>
  <si>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</si>
  <si>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</si>
  <si>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</si>
  <si>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</si>
  <si>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</si>
  <si>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</si>
  <si>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</si>
  <si>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</si>
  <si>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</si>
  <si>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</si>
  <si>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</si>
  <si>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</si>
  <si>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</si>
  <si>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</si>
  <si>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</si>
  <si>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</si>
  <si>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</si>
  <si>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</si>
  <si>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</si>
  <si>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</si>
  <si>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</si>
  <si>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</si>
  <si>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</si>
  <si>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</si>
  <si>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</si>
  <si>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</si>
  <si>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</si>
  <si>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</si>
  <si>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</si>
  <si>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</si>
  <si>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</si>
  <si>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</si>
  <si>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</si>
  <si>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</si>
  <si>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</si>
  <si>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</si>
  <si>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</si>
  <si>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</si>
  <si>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</si>
  <si>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</si>
  <si>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</si>
  <si>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</si>
  <si>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</si>
  <si>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</si>
  <si>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</si>
  <si>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</si>
  <si>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</si>
  <si>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</si>
  <si>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</si>
  <si>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</si>
  <si>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</si>
  <si>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</si>
  <si>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</si>
  <si>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</si>
  <si>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</si>
  <si>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</si>
  <si>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</si>
  <si>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</si>
  <si>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</si>
  <si>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</si>
  <si>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</si>
  <si>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</si>
  <si>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</si>
  <si>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</si>
  <si>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</si>
  <si>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</si>
  <si>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</si>
  <si>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</si>
  <si>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</si>
  <si>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</si>
  <si>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</si>
  <si>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</si>
  <si>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</si>
  <si>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</si>
  <si>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</si>
  <si>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</si>
  <si>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</si>
  <si>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</si>
  <si>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</si>
  <si>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</si>
  <si>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</si>
  <si>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</si>
  <si>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</si>
  <si>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</si>
  <si>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</si>
  <si>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</si>
  <si>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</si>
  <si>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</si>
  <si>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</si>
  <si>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</si>
  <si>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</si>
  <si>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</si>
  <si>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</si>
  <si>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</si>
  <si>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</si>
  <si>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</si>
  <si>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</si>
  <si>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</si>
  <si>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</si>
  <si>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</si>
  <si>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</si>
  <si>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</si>
  <si>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</si>
  <si>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</si>
  <si>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</si>
  <si>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</si>
  <si>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</si>
  <si>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</si>
  <si>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</si>
  <si>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</si>
  <si>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</si>
  <si>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</si>
  <si>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</si>
  <si>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</si>
  <si>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</si>
  <si>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</si>
  <si>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</si>
  <si>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</si>
  <si>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</si>
  <si>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</si>
  <si>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</si>
  <si>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</si>
  <si>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</si>
  <si>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</si>
  <si>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</si>
  <si>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</si>
  <si>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</si>
  <si>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</si>
  <si>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</si>
  <si>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</si>
  <si>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</si>
  <si>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</si>
  <si>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</si>
  <si>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</si>
  <si>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</si>
  <si>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</si>
  <si>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</si>
  <si>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</si>
  <si>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</si>
  <si>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</si>
  <si>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</si>
  <si>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</si>
  <si>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</si>
  <si>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</si>
  <si>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</si>
  <si>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</si>
  <si>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</si>
  <si>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</si>
  <si>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</si>
  <si>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</si>
  <si>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</si>
  <si>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</si>
  <si>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</si>
  <si>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</si>
  <si>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</si>
  <si>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</si>
  <si>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</si>
  <si>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</si>
  <si>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</si>
  <si>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</si>
  <si>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</si>
  <si>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</si>
  <si>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</si>
  <si>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</si>
  <si>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</si>
  <si>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</si>
  <si>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</si>
  <si>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</si>
  <si>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</si>
  <si>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</si>
  <si>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</si>
  <si>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</si>
  <si>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</si>
  <si>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</si>
  <si>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</si>
  <si>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</si>
  <si>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</si>
  <si>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</si>
  <si>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</si>
  <si>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</si>
  <si>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</si>
  <si>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</si>
  <si>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</si>
  <si>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</si>
  <si>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</si>
  <si>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</si>
  <si>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</si>
  <si>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</si>
  <si>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</si>
  <si>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</si>
  <si>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</si>
  <si>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</si>
  <si>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</si>
  <si>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</si>
  <si>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</si>
  <si>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</si>
  <si>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</si>
  <si>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</si>
  <si>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</si>
  <si>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</si>
  <si>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</si>
  <si>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</si>
  <si>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</si>
  <si>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</si>
  <si>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</si>
  <si>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</si>
  <si>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</si>
  <si>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</si>
  <si>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</si>
  <si>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</si>
  <si>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</si>
  <si>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</si>
  <si>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</si>
  <si>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</si>
  <si>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</si>
  <si>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</si>
  <si>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</si>
  <si>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</si>
  <si>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</si>
  <si>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</si>
  <si>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</si>
  <si>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</si>
  <si>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</si>
  <si>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</si>
  <si>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</si>
  <si>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</si>
  <si>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</si>
  <si>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</si>
  <si>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</si>
  <si>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</si>
  <si>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</si>
  <si>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</si>
  <si>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</si>
  <si>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</si>
  <si>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</si>
  <si>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</si>
  <si>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</si>
  <si>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</si>
  <si>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</si>
  <si>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</si>
  <si>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</si>
  <si>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</si>
  <si>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</si>
  <si>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</si>
  <si>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</si>
  <si>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</si>
  <si>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</si>
  <si>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</si>
  <si>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</si>
  <si>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</si>
  <si>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</si>
  <si>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</si>
  <si>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</si>
  <si>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</si>
  <si>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</si>
  <si>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</si>
  <si>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</si>
  <si>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</si>
  <si>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</si>
  <si>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</si>
  <si>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</si>
  <si>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</si>
  <si>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</si>
  <si>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</si>
  <si>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</si>
  <si>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</si>
  <si>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</si>
  <si>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</si>
  <si>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</si>
  <si>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</si>
  <si>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</si>
  <si>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</si>
  <si>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</si>
  <si>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</si>
  <si>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</si>
  <si>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</si>
  <si>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</si>
  <si>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</si>
  <si>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</si>
  <si>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</si>
  <si>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</si>
  <si>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</si>
  <si>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</si>
  <si>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</si>
  <si>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</si>
  <si>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</si>
  <si>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</si>
  <si>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</si>
  <si>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</si>
  <si>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</si>
  <si>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</si>
  <si>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</si>
  <si>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</si>
  <si>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</si>
  <si>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</si>
  <si>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</si>
  <si>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</si>
  <si>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</si>
  <si>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</si>
  <si>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</si>
  <si>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</si>
  <si>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</si>
  <si>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</si>
  <si>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</si>
  <si>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</si>
  <si>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</si>
  <si>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</si>
  <si>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</si>
  <si>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</si>
  <si>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</si>
  <si>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</si>
  <si>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</si>
  <si>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</si>
  <si>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</si>
  <si>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</si>
  <si>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</si>
  <si>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</si>
  <si>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</si>
  <si>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</si>
  <si>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</si>
  <si>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</si>
  <si>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</si>
  <si>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</si>
  <si>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</si>
  <si>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</si>
  <si>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</si>
  <si>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</si>
  <si>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</si>
  <si>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</si>
  <si>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</si>
  <si>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</si>
  <si>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</si>
  <si>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</si>
  <si>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</si>
  <si>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</si>
  <si>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</si>
  <si>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</si>
  <si>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</si>
  <si>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</si>
  <si>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</si>
  <si>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</si>
  <si>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</si>
  <si>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</si>
  <si>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</si>
  <si>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</si>
  <si>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</si>
  <si>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</si>
  <si>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</si>
  <si>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</si>
  <si>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</si>
  <si>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</si>
  <si>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</si>
  <si>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</si>
  <si>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</si>
  <si>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</si>
  <si>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</si>
  <si>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</si>
  <si>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</si>
  <si>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</si>
  <si>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</si>
  <si>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</si>
  <si>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</si>
  <si>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</si>
  <si>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</si>
  <si>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</si>
  <si>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</si>
  <si>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</si>
  <si>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</si>
  <si>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</si>
  <si>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</si>
  <si>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</si>
  <si>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</si>
  <si>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</si>
  <si>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</si>
  <si>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</si>
  <si>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</si>
  <si>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</si>
  <si>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</si>
  <si>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</si>
  <si>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</si>
  <si>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</si>
  <si>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</si>
  <si>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</si>
  <si>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</si>
  <si>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</si>
  <si>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</si>
  <si>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</si>
  <si>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</si>
  <si>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</si>
  <si>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</si>
  <si>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</si>
  <si>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</si>
  <si>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</si>
  <si>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</si>
  <si>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</si>
  <si>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</si>
  <si>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</si>
  <si>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</si>
  <si>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</si>
  <si>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</si>
  <si>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</si>
  <si>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</si>
  <si>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</si>
  <si>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</si>
  <si>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</si>
  <si>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</si>
  <si>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</si>
  <si>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</si>
  <si>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</si>
  <si>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</si>
  <si>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</si>
  <si>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</si>
  <si>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</si>
  <si>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</si>
  <si>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</si>
  <si>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</si>
  <si>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</si>
  <si>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</si>
  <si>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</si>
  <si>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</si>
  <si>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</si>
  <si>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</si>
  <si>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</si>
  <si>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</si>
  <si>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</si>
  <si>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</si>
  <si>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</si>
  <si>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</si>
  <si>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</si>
  <si>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</si>
  <si>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</si>
  <si>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</si>
  <si>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</si>
  <si>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</si>
  <si>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</si>
  <si>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</si>
  <si>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</si>
  <si>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</si>
  <si>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</si>
  <si>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</si>
  <si>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</si>
  <si>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</si>
  <si>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</si>
  <si>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</si>
  <si>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</si>
  <si>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</si>
  <si>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</si>
  <si>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</si>
  <si>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</si>
  <si>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</si>
  <si>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</si>
  <si>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</si>
  <si>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</si>
  <si>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</si>
  <si>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</si>
  <si>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</si>
  <si>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</si>
  <si>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</si>
  <si>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</si>
  <si>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</si>
  <si>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</si>
  <si>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</si>
  <si>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</si>
  <si>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</si>
  <si>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</si>
  <si>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</si>
  <si>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</si>
  <si>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</si>
  <si>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</si>
  <si>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</si>
  <si>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</si>
  <si>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</si>
  <si>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</si>
  <si>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</si>
  <si>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</si>
  <si>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</si>
  <si>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</si>
  <si>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</si>
  <si>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</si>
  <si>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</si>
  <si>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</si>
  <si>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</si>
  <si>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</si>
  <si>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</si>
  <si>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</si>
  <si>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</si>
  <si>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</si>
  <si>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</si>
  <si>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</si>
  <si>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</si>
  <si>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</si>
  <si>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</si>
  <si>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</si>
  <si>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</si>
  <si>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</si>
  <si>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</si>
  <si>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</si>
  <si>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</si>
  <si>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</si>
  <si>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</si>
  <si>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</si>
  <si>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</si>
  <si>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</si>
  <si>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</si>
  <si>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</si>
  <si>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</si>
  <si>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</si>
  <si>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</si>
  <si>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</si>
  <si>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</si>
  <si>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</si>
  <si>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</si>
  <si>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</si>
  <si>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</si>
  <si>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</si>
  <si>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</si>
  <si>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</si>
  <si>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</si>
  <si>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</si>
  <si>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</si>
  <si>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</si>
  <si>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</si>
  <si>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</si>
  <si>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</si>
  <si>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</si>
  <si>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</si>
  <si>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</si>
  <si>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</si>
  <si>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</si>
  <si>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</si>
  <si>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</si>
  <si>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</si>
  <si>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</si>
  <si>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</si>
  <si>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</si>
  <si>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</si>
  <si>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</si>
  <si>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</si>
  <si>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</si>
  <si>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</si>
  <si>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</si>
  <si>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</si>
  <si>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</si>
  <si>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</si>
  <si>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</si>
  <si>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</si>
  <si>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</si>
  <si>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</si>
  <si>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</si>
  <si>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</si>
  <si>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</si>
  <si>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</si>
  <si>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</si>
  <si>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</si>
  <si>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</si>
  <si>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</si>
  <si>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</si>
  <si>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</si>
  <si>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</si>
  <si>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</si>
  <si>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</si>
  <si>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</si>
  <si>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</si>
  <si>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</si>
  <si>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</si>
  <si>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</si>
  <si>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</si>
  <si>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</si>
  <si>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</si>
  <si>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</si>
  <si>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</si>
  <si>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</si>
  <si>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</si>
  <si>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</si>
  <si>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</si>
  <si>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</si>
  <si>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</si>
  <si>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</si>
  <si>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</si>
  <si>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</si>
  <si>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</si>
  <si>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</si>
  <si>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</si>
  <si>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</si>
  <si>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</si>
  <si>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</si>
  <si>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</si>
  <si>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</si>
  <si>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</si>
  <si>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</si>
  <si>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</si>
  <si>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</si>
  <si>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</si>
  <si>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</si>
  <si>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</si>
  <si>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</si>
  <si>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</si>
  <si>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</si>
  <si>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</si>
  <si>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</si>
  <si>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</si>
  <si>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</si>
  <si>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</si>
  <si>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</si>
  <si>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</si>
  <si>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</si>
  <si>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</si>
  <si>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</si>
  <si>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</si>
  <si>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</si>
  <si>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</si>
  <si>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</si>
  <si>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</si>
  <si>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</si>
  <si>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</si>
  <si>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</si>
  <si>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</si>
  <si>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</si>
  <si>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</si>
  <si>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</si>
  <si>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</si>
  <si>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</si>
  <si>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</si>
  <si>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</si>
  <si>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</si>
  <si>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</si>
  <si>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</si>
  <si>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</si>
  <si>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</si>
  <si>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</si>
  <si>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</si>
  <si>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</si>
  <si>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</si>
  <si>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</si>
  <si>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</si>
  <si>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</si>
  <si>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</si>
  <si>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</si>
  <si>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</si>
  <si>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</si>
  <si>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</si>
  <si>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</si>
  <si>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</si>
  <si>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</si>
  <si>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</si>
  <si>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</si>
  <si>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</si>
  <si>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</si>
  <si>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</si>
  <si>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</si>
  <si>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</si>
  <si>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</si>
  <si>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</si>
  <si>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</si>
  <si>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</si>
  <si>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</si>
  <si>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</si>
  <si>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</si>
  <si>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</si>
  <si>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</si>
  <si>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</si>
  <si>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</si>
  <si>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</si>
  <si>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</si>
  <si>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</si>
  <si>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</si>
  <si>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</si>
  <si>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</si>
  <si>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</si>
  <si>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</si>
  <si>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</si>
  <si>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</si>
  <si>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</si>
  <si>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</si>
  <si>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</si>
  <si>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</si>
  <si>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</si>
  <si>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</si>
  <si>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</si>
  <si>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</si>
  <si>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</si>
  <si>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</si>
  <si>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</si>
  <si>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</si>
  <si>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</si>
  <si>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</si>
  <si>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</si>
  <si>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</si>
  <si>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</si>
  <si>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</si>
  <si>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</si>
  <si>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</si>
  <si>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</si>
  <si>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</si>
  <si>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</si>
  <si>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</si>
  <si>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</si>
  <si>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</si>
  <si>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</si>
  <si>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</si>
  <si>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</si>
  <si>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</si>
  <si>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</si>
  <si>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</si>
  <si>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</si>
  <si>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</si>
  <si>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</si>
  <si>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</si>
  <si>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</si>
  <si>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</si>
  <si>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</si>
  <si>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</si>
  <si>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</si>
  <si>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</si>
  <si>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</si>
  <si>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</si>
  <si>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</si>
  <si>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</si>
  <si>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</si>
  <si>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</si>
  <si>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</si>
  <si>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</si>
  <si>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</si>
  <si>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</si>
  <si>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</si>
  <si>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</si>
  <si>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</si>
  <si>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</si>
  <si>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</si>
  <si>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</si>
  <si>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</si>
  <si>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</si>
  <si>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</si>
  <si>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</si>
  <si>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</si>
  <si>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</si>
  <si>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</si>
  <si>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</si>
  <si>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</si>
  <si>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</si>
  <si>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</si>
  <si>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</si>
  <si>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</si>
  <si>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</si>
  <si>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</si>
  <si>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</si>
  <si>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</si>
  <si>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</si>
  <si>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</si>
  <si>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</si>
  <si>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</si>
  <si>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</si>
  <si>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</si>
  <si>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</si>
  <si>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</si>
  <si>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</si>
  <si>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</si>
  <si>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</si>
  <si>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</si>
  <si>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</si>
  <si>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</si>
  <si>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</si>
  <si>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</si>
  <si>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</si>
  <si>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</si>
  <si>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</si>
  <si>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</si>
  <si>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</si>
  <si>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</si>
  <si>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</si>
  <si>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</si>
  <si>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</si>
  <si>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</si>
  <si>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</si>
  <si>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</si>
  <si>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</si>
  <si>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</si>
  <si>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</si>
  <si>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</si>
  <si>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</si>
  <si>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</si>
  <si>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</si>
  <si>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</si>
  <si>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</si>
  <si>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</si>
  <si>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</si>
  <si>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</si>
  <si>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</si>
  <si>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</si>
  <si>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</si>
  <si>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</si>
  <si>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</si>
  <si>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</si>
  <si>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</si>
  <si>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</si>
  <si>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</si>
  <si>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</si>
  <si>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</si>
  <si>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</si>
  <si>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</si>
  <si>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</si>
  <si>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</si>
  <si>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</si>
  <si>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</si>
  <si>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</si>
  <si>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</si>
  <si>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</si>
  <si>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</si>
  <si>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</si>
  <si>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</si>
  <si>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</si>
  <si>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</si>
  <si>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</si>
  <si>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</si>
  <si>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</si>
  <si>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</si>
  <si>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</si>
  <si>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</si>
  <si>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</si>
  <si>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</si>
  <si>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</si>
  <si>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</si>
  <si>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</si>
  <si>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</si>
  <si>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</si>
  <si>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</si>
  <si>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</si>
  <si>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</si>
  <si>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</si>
  <si>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</si>
  <si>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</si>
  <si>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</si>
  <si>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</si>
  <si>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</si>
  <si>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</si>
  <si>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</si>
  <si>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</si>
  <si>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</si>
  <si>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</si>
  <si>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</si>
  <si>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</si>
  <si>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</si>
  <si>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</si>
  <si>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</si>
  <si>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</si>
  <si>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</si>
  <si>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</si>
  <si>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</si>
  <si>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</si>
  <si>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</si>
  <si>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</si>
  <si>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</si>
  <si>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</si>
  <si>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</si>
  <si>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</si>
  <si>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</si>
  <si>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</si>
  <si>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</si>
  <si>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</si>
  <si>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</si>
  <si>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</si>
  <si>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</si>
  <si>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</si>
  <si>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</si>
  <si>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</si>
  <si>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</si>
  <si>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</si>
  <si>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</si>
  <si>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</si>
  <si>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</si>
  <si>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</si>
  <si>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</si>
  <si>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</si>
  <si>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</si>
  <si>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</si>
  <si>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</si>
  <si>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</si>
  <si>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</si>
  <si>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</si>
  <si>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</si>
  <si>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</si>
  <si>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</si>
  <si>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</si>
  <si>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</si>
  <si>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</si>
  <si>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</si>
  <si>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</si>
  <si>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</si>
  <si>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</si>
  <si>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</si>
  <si>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</si>
  <si>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</si>
  <si>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</si>
  <si>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</si>
  <si>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</si>
  <si>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</si>
  <si>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</si>
  <si>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</si>
  <si>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</si>
  <si>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</si>
  <si>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</si>
  <si>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</si>
  <si>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</si>
  <si>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</si>
  <si>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</si>
  <si>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</si>
  <si>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</si>
  <si>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</si>
  <si>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</si>
  <si>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</si>
  <si>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</si>
  <si>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</si>
  <si>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</si>
  <si>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</si>
  <si>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</si>
  <si>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</si>
  <si>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</si>
  <si>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</si>
  <si>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</si>
  <si>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</si>
  <si>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</si>
  <si>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</si>
  <si>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</si>
  <si>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</si>
  <si>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</si>
  <si>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</si>
  <si>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</si>
  <si>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</si>
  <si>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</si>
  <si>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</si>
  <si>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</si>
  <si>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</si>
  <si>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</si>
  <si>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</si>
  <si>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</si>
  <si>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</si>
  <si>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</si>
  <si>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</si>
  <si>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</si>
  <si>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</si>
  <si>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</si>
  <si>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</si>
  <si>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</si>
  <si>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</si>
  <si>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</si>
  <si>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</si>
  <si>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</si>
  <si>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</si>
  <si>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</si>
  <si>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</si>
  <si>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</si>
  <si>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</si>
  <si>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</si>
  <si>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</si>
  <si>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</si>
  <si>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</si>
  <si>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</si>
  <si>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</si>
  <si>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</si>
  <si>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</si>
  <si>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</si>
  <si>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</si>
  <si>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</si>
  <si>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</si>
  <si>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</si>
  <si>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</si>
  <si>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</si>
  <si>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</si>
  <si>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</si>
  <si>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</si>
  <si>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</si>
  <si>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</si>
  <si>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</si>
  <si>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</si>
  <si>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</si>
  <si>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</si>
  <si>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</si>
  <si>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</si>
  <si>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</si>
  <si>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</si>
  <si>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</si>
  <si>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</si>
  <si>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</si>
  <si>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</si>
  <si>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</si>
  <si>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</si>
  <si>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</si>
  <si>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</si>
  <si>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</si>
  <si>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</si>
  <si>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</si>
  <si>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</si>
  <si>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</si>
  <si>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</si>
  <si>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</si>
  <si>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</si>
  <si>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</si>
  <si>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</si>
  <si>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</si>
  <si>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</si>
  <si>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</si>
  <si>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</si>
  <si>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</si>
  <si>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</si>
  <si>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</si>
  <si>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</si>
  <si>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</si>
  <si>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</si>
  <si>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</si>
  <si>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</si>
  <si>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</si>
  <si>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</si>
  <si>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</si>
  <si>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</si>
  <si>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</si>
  <si>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</si>
  <si>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</si>
  <si>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</si>
  <si>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</si>
  <si>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</si>
  <si>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</si>
  <si>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</si>
  <si>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</si>
  <si>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</si>
  <si>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</si>
  <si>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</si>
  <si>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</si>
  <si>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</si>
  <si>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</si>
  <si>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</si>
  <si>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</si>
  <si>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</si>
  <si>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</si>
  <si>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</si>
  <si>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</si>
  <si>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</si>
  <si>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</si>
  <si>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</si>
  <si>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</si>
  <si>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</si>
  <si>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</si>
  <si>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</si>
  <si>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</si>
  <si>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</si>
  <si>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</si>
  <si>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</si>
  <si>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</si>
  <si>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</si>
  <si>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</si>
  <si>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</si>
  <si>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</si>
  <si>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</si>
  <si>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</si>
  <si>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</si>
  <si>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</si>
  <si>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</si>
  <si>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</si>
  <si>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</si>
  <si>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</si>
  <si>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</si>
  <si>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</si>
  <si>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</si>
  <si>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</si>
  <si>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</si>
  <si>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</si>
  <si>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</si>
  <si>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</si>
  <si>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</si>
  <si>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</si>
  <si>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</si>
  <si>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</si>
  <si>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</si>
  <si>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</si>
  <si>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</si>
  <si>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</si>
  <si>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</si>
  <si>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</si>
  <si>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</si>
  <si>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</si>
  <si>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</si>
  <si>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</si>
  <si>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</si>
  <si>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</si>
  <si>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</si>
  <si>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</si>
  <si>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</si>
  <si>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</si>
  <si>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</si>
  <si>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</si>
  <si>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</si>
  <si>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</si>
  <si>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</si>
  <si>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</si>
  <si>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</si>
  <si>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</si>
  <si>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</si>
  <si>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</si>
  <si>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</si>
  <si>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</si>
  <si>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</si>
  <si>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</si>
  <si>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</si>
  <si>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</si>
  <si>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</si>
  <si>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</si>
  <si>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</si>
  <si>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</si>
  <si>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</si>
  <si>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</si>
  <si>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</si>
  <si>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</si>
  <si>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</si>
  <si>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</si>
  <si>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</si>
  <si>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</si>
  <si>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</si>
  <si>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</si>
  <si>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</si>
  <si>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</si>
  <si>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</si>
  <si>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</si>
  <si>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</si>
  <si>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</si>
  <si>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</si>
  <si>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</si>
  <si>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</si>
  <si>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</si>
  <si>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</si>
  <si>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</si>
  <si>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</si>
  <si>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</si>
  <si>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</si>
  <si>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</si>
  <si>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</si>
  <si>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</si>
  <si>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</si>
  <si>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</si>
  <si>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</si>
  <si>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</si>
  <si>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</si>
  <si>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</si>
  <si>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</si>
  <si>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</si>
  <si>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</si>
  <si>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</si>
  <si>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</si>
  <si>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</si>
  <si>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</si>
  <si>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</si>
  <si>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</si>
  <si>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</si>
  <si>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</si>
  <si>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</si>
  <si>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</si>
  <si>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</si>
  <si>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</si>
  <si>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</si>
  <si>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</si>
  <si>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</si>
  <si>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</si>
  <si>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</si>
  <si>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</si>
  <si>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</si>
  <si>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</si>
  <si>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</si>
  <si>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</si>
  <si>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</si>
  <si>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</si>
  <si>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</si>
  <si>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</si>
  <si>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</si>
  <si>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</si>
  <si>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</si>
  <si>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</si>
  <si>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</si>
  <si>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</si>
  <si>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</si>
  <si>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</si>
  <si>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</si>
  <si>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</si>
  <si>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</si>
  <si>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</si>
  <si>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</si>
  <si>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</si>
  <si>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</si>
  <si>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</si>
  <si>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</si>
  <si>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</si>
  <si>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</si>
  <si>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</si>
  <si>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</si>
  <si>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</si>
  <si>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</si>
  <si>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</si>
  <si>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</si>
  <si>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</si>
  <si>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</si>
  <si>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</si>
  <si>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</si>
  <si>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</si>
  <si>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</si>
  <si>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</si>
  <si>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</si>
  <si>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</si>
  <si>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</si>
  <si>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</si>
  <si>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</si>
  <si>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</si>
  <si>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</si>
  <si>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</si>
  <si>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</si>
  <si>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</si>
  <si>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</si>
  <si>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</si>
  <si>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</si>
  <si>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</si>
  <si>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</si>
  <si>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</si>
  <si>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</si>
  <si>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</si>
  <si>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</si>
  <si>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</si>
  <si>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</si>
  <si>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</si>
  <si>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</si>
  <si>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</si>
  <si>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</si>
  <si>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</si>
  <si>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</si>
  <si>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</si>
  <si>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</si>
  <si>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</si>
  <si>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</si>
  <si>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</si>
  <si>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</si>
  <si>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</si>
  <si>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</si>
  <si>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</si>
  <si>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</si>
  <si>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</si>
  <si>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</si>
  <si>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</si>
  <si>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</si>
  <si>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</si>
  <si>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</si>
  <si>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</si>
  <si>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</si>
  <si>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</si>
  <si>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</si>
  <si>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</si>
  <si>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</si>
  <si>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</si>
  <si>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</si>
  <si>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</si>
  <si>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</si>
  <si>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</si>
  <si>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</si>
  <si>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</si>
  <si>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</si>
  <si>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</si>
  <si>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</si>
  <si>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</si>
  <si>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</si>
  <si>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</si>
  <si>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</si>
  <si>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</si>
  <si>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</si>
  <si>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</si>
  <si>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</si>
  <si>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</si>
  <si>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</si>
  <si>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</si>
  <si>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</si>
  <si>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</si>
  <si>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</si>
  <si>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</si>
  <si>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</si>
  <si>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</si>
  <si>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</si>
  <si>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</si>
  <si>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</si>
  <si>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</si>
  <si>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</si>
  <si>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</si>
  <si>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</si>
  <si>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</si>
  <si>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</si>
  <si>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</si>
  <si>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</si>
  <si>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</si>
  <si>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</si>
  <si>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</si>
  <si>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</si>
  <si>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</si>
  <si>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</si>
  <si>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</si>
  <si>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</si>
  <si>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</si>
  <si>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</si>
  <si>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</si>
  <si>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</si>
  <si>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</si>
  <si>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</si>
  <si>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</si>
  <si>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</si>
  <si>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</si>
  <si>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</si>
  <si>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</si>
  <si>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</si>
  <si>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</si>
  <si>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</si>
  <si>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</si>
  <si>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</si>
  <si>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</si>
  <si>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</si>
  <si>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</si>
  <si>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</si>
  <si>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</si>
  <si>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</si>
  <si>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</si>
  <si>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</si>
  <si>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</si>
  <si>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</si>
  <si>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</si>
  <si>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</si>
  <si>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</si>
  <si>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</si>
  <si>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</si>
  <si>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</si>
  <si>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</si>
  <si>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</si>
  <si>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</si>
  <si>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</si>
  <si>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</si>
  <si>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</si>
  <si>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</si>
  <si>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</si>
  <si>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</si>
  <si>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</si>
  <si>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</si>
  <si>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</si>
  <si>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</si>
  <si>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</si>
  <si>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</si>
  <si>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</si>
  <si>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</si>
  <si>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</si>
  <si>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</si>
  <si>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</si>
  <si>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</si>
  <si>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</si>
  <si>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</si>
  <si>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</si>
  <si>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</si>
  <si>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</si>
  <si>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</si>
  <si>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</si>
  <si>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</si>
  <si>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</si>
  <si>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</si>
  <si>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</si>
  <si>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</si>
  <si>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</si>
  <si>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</si>
  <si>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</si>
  <si>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</si>
  <si>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</si>
  <si>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</si>
  <si>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</si>
  <si>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</si>
  <si>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</si>
  <si>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</si>
  <si>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</si>
  <si>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</si>
  <si>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</si>
  <si>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</si>
  <si>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</si>
  <si>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</si>
  <si>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</si>
  <si>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</si>
  <si>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</si>
  <si>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</si>
  <si>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</si>
  <si>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</si>
  <si>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</si>
  <si>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</si>
  <si>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</si>
  <si>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</si>
  <si>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</si>
  <si>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</si>
  <si>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</si>
  <si>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</si>
  <si>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</si>
  <si>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</si>
  <si>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</si>
  <si>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</si>
  <si>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</si>
  <si>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</si>
  <si>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</si>
  <si>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</si>
  <si>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</si>
  <si>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</si>
  <si>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</si>
  <si>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</si>
  <si>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</si>
  <si>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</si>
  <si>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</si>
  <si>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</si>
  <si>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</si>
  <si>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</si>
  <si>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</si>
  <si>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</si>
  <si>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</si>
  <si>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</si>
  <si>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</si>
  <si>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</si>
  <si>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</si>
  <si>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</si>
  <si>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</si>
  <si>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</si>
  <si>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</si>
  <si>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</si>
  <si>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</si>
  <si>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</si>
  <si>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</si>
  <si>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</si>
  <si>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</si>
  <si>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</si>
  <si>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</si>
  <si>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</si>
  <si>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</si>
  <si>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</si>
  <si>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</si>
  <si>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</si>
  <si>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</si>
  <si>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</si>
  <si>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</si>
  <si>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</si>
  <si>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</si>
  <si>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</si>
  <si>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</si>
  <si>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</si>
  <si>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</si>
  <si>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</si>
  <si>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</si>
  <si>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</si>
  <si>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</si>
  <si>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</si>
  <si>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</si>
  <si>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</si>
  <si>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</si>
  <si>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</si>
  <si>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</si>
  <si>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</si>
  <si>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</si>
  <si>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</si>
  <si>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</si>
  <si>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</si>
  <si>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</si>
  <si>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</si>
  <si>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</si>
  <si>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</si>
  <si>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</si>
  <si>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</si>
  <si>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</si>
  <si>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</si>
  <si>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</si>
  <si>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</si>
  <si>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</si>
  <si>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</si>
  <si>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</si>
  <si>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</si>
  <si>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</si>
  <si>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</si>
  <si>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</si>
  <si>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</si>
  <si>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</si>
  <si>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</si>
  <si>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</si>
  <si>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</si>
  <si>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</si>
  <si>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</si>
  <si>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</si>
  <si>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</si>
  <si>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</si>
  <si>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</si>
  <si>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</si>
  <si>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</si>
  <si>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</si>
  <si>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</si>
  <si>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</si>
  <si>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</si>
  <si>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</si>
  <si>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</si>
  <si>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</si>
  <si>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</si>
  <si>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</si>
  <si>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</si>
  <si>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</si>
  <si>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</si>
  <si>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</si>
  <si>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</si>
  <si>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</si>
  <si>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</si>
  <si>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</si>
  <si>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</si>
  <si>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</si>
  <si>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</si>
  <si>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</si>
  <si>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</si>
  <si>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</si>
  <si>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</si>
  <si>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</si>
  <si>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</si>
  <si>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</si>
  <si>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</si>
  <si>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</si>
  <si>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</si>
  <si>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</si>
  <si>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</si>
  <si>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</si>
  <si>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</si>
  <si>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</si>
  <si>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</si>
  <si>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</si>
  <si>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</si>
  <si>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</si>
  <si>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</si>
  <si>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</si>
  <si>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</si>
  <si>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</si>
  <si>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</si>
  <si>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</si>
  <si>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</si>
  <si>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</si>
  <si>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</si>
  <si>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</si>
  <si>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</si>
  <si>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</si>
  <si>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</si>
  <si>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</si>
  <si>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</si>
  <si>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</si>
  <si>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</si>
  <si>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</si>
  <si>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</si>
  <si>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</si>
  <si>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</si>
  <si>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</si>
  <si>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</si>
  <si>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</si>
  <si>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</si>
  <si>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</si>
  <si>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</si>
  <si>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</si>
  <si>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</si>
  <si>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</si>
  <si>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</si>
  <si>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</si>
  <si>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</si>
  <si>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</si>
  <si>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</si>
  <si>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</si>
  <si>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</si>
  <si>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</si>
  <si>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</si>
  <si>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</si>
  <si>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</si>
  <si>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</si>
  <si>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</si>
  <si>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</si>
  <si>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</si>
  <si>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</si>
  <si>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</si>
  <si>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</si>
  <si>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</si>
  <si>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</si>
  <si>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</si>
  <si>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</si>
  <si>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</si>
  <si>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</si>
  <si>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</si>
  <si>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</si>
  <si>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</si>
  <si>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</si>
  <si>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</si>
  <si>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</si>
  <si>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</si>
  <si>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</si>
  <si>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</si>
  <si>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</si>
  <si>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</si>
  <si>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</si>
  <si>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</si>
  <si>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</si>
  <si>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</si>
  <si>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</si>
  <si>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</si>
  <si>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</si>
  <si>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</si>
  <si>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</si>
  <si>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</si>
  <si>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</si>
  <si>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</si>
  <si>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</si>
  <si>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</si>
  <si>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</si>
  <si>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</si>
  <si>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</si>
  <si>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</si>
  <si>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</si>
  <si>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</si>
  <si>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</si>
  <si>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</si>
  <si>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</si>
  <si>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</si>
  <si>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</si>
  <si>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</si>
  <si>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</si>
  <si>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</si>
  <si>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</si>
  <si>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</si>
  <si>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</si>
  <si>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</si>
  <si>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</si>
  <si>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</si>
  <si>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</si>
  <si>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</si>
  <si>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</si>
  <si>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</si>
  <si>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</si>
  <si>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</si>
  <si>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</si>
  <si>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</si>
  <si>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</si>
  <si>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</si>
  <si>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</si>
  <si>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</si>
  <si>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</si>
  <si>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</si>
  <si>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</si>
  <si>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</si>
  <si>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</si>
  <si>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</si>
  <si>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</si>
  <si>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</si>
  <si>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</si>
  <si>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</si>
  <si>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</si>
  <si>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</si>
  <si>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</si>
  <si>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</si>
  <si>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</si>
  <si>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</si>
  <si>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</si>
  <si>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</si>
  <si>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</si>
  <si>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</si>
  <si>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</si>
  <si>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</si>
  <si>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</si>
  <si>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</si>
  <si>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</si>
  <si>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</si>
  <si>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</si>
  <si>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</si>
  <si>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</si>
  <si>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</si>
  <si>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</si>
  <si>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</si>
  <si>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</si>
  <si>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</si>
  <si>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</si>
  <si>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</si>
  <si>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</si>
  <si>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</si>
  <si>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</si>
  <si>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</si>
  <si>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</si>
  <si>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</si>
  <si>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</si>
  <si>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</si>
  <si>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</si>
  <si>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</si>
  <si>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</si>
  <si>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</si>
  <si>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</si>
  <si>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</si>
  <si>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</si>
  <si>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</si>
  <si>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</si>
  <si>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</si>
  <si>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</si>
  <si>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</si>
  <si>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</si>
  <si>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</si>
  <si>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</si>
  <si>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</si>
  <si>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</si>
  <si>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</si>
  <si>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</si>
  <si>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</si>
  <si>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</si>
  <si>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</si>
  <si>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</si>
  <si>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</si>
  <si>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</si>
  <si>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</si>
  <si>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</si>
  <si>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</si>
  <si>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</si>
  <si>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</si>
  <si>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</si>
  <si>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</si>
  <si>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</si>
  <si>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</si>
  <si>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</si>
  <si>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</si>
  <si>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</si>
  <si>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</si>
  <si>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</si>
  <si>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</si>
  <si>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</si>
  <si>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</si>
  <si>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</si>
  <si>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</si>
  <si>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</si>
  <si>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</si>
  <si>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</si>
  <si>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</si>
  <si>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</si>
  <si>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</si>
  <si>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</si>
  <si>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</si>
  <si>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</si>
  <si>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</si>
  <si>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</si>
  <si>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</si>
  <si>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</si>
  <si>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</si>
  <si>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</si>
  <si>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</si>
  <si>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</si>
  <si>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</si>
  <si>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</si>
  <si>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</si>
  <si>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</si>
  <si>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</si>
  <si>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</si>
  <si>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</si>
  <si>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</si>
  <si>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</si>
  <si>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</si>
  <si>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</si>
  <si>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</si>
  <si>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</si>
  <si>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</si>
  <si>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</si>
  <si>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</si>
  <si>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</si>
  <si>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</si>
  <si>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</si>
  <si>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</si>
  <si>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</si>
  <si>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</si>
  <si>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</si>
  <si>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</si>
  <si>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</si>
  <si>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</si>
  <si>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</si>
  <si>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</si>
  <si>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</si>
  <si>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</si>
  <si>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</si>
  <si>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</si>
  <si>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</si>
  <si>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</si>
  <si>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</si>
  <si>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</si>
  <si>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</si>
  <si>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</si>
  <si>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</si>
  <si>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</si>
  <si>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</si>
  <si>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</si>
  <si>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</si>
  <si>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</si>
  <si>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</si>
  <si>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</si>
  <si>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</si>
  <si>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</si>
  <si>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</si>
  <si>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</si>
  <si>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</si>
  <si>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</si>
  <si>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</si>
  <si>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</si>
  <si>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</si>
  <si>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</si>
  <si>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</si>
  <si>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</si>
  <si>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</si>
  <si>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</si>
  <si>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</si>
  <si>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</si>
  <si>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</si>
  <si>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</si>
  <si>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</si>
  <si>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</si>
  <si>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</si>
  <si>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</si>
  <si>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</si>
  <si>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</si>
  <si>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</si>
  <si>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</si>
  <si>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</si>
  <si>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</si>
  <si>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</si>
  <si>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</si>
  <si>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</si>
  <si>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</si>
  <si>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</si>
  <si>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</si>
  <si>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</si>
  <si>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</si>
  <si>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</si>
  <si>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</si>
  <si>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</si>
  <si>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</si>
  <si>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</si>
  <si>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</si>
  <si>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</si>
  <si>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</si>
  <si>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</si>
  <si>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</si>
  <si>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</si>
  <si>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</si>
  <si>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</si>
  <si>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</si>
  <si>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</si>
  <si>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</si>
  <si>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</si>
  <si>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</si>
  <si>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</si>
  <si>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</si>
  <si>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</si>
  <si>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</si>
  <si>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</si>
  <si>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</si>
  <si>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</si>
  <si>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</si>
  <si>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</si>
  <si>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</si>
  <si>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</si>
  <si>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</si>
  <si>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</si>
  <si>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</si>
  <si>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</si>
  <si>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</si>
  <si>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</si>
  <si>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</si>
  <si>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</si>
  <si>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</si>
  <si>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</si>
  <si>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</si>
  <si>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</si>
  <si>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</si>
  <si>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</si>
  <si>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</si>
  <si>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</si>
  <si>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</si>
  <si>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</si>
  <si>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</si>
  <si>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</si>
  <si>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</si>
  <si>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</si>
  <si>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</si>
  <si>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</si>
  <si>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</si>
  <si>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</si>
  <si>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</si>
  <si>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</si>
  <si>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</si>
  <si>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</si>
  <si>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</si>
  <si>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</si>
  <si>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</si>
  <si>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</si>
  <si>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</si>
  <si>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</si>
  <si>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</si>
  <si>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</si>
  <si>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</si>
  <si>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</si>
  <si>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</si>
  <si>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</si>
  <si>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</si>
  <si>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</si>
  <si>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</si>
  <si>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</si>
  <si>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</si>
  <si>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</si>
  <si>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</si>
  <si>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</si>
  <si>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</si>
  <si>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</si>
  <si>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</si>
  <si>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</si>
  <si>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</si>
  <si>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</si>
  <si>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</si>
  <si>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</si>
  <si>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</si>
  <si>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</si>
  <si>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</si>
  <si>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</si>
  <si>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</si>
  <si>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</si>
  <si>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</si>
  <si>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</si>
  <si>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</si>
  <si>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</si>
  <si>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</si>
  <si>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</si>
  <si>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</si>
  <si>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</si>
  <si>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</si>
  <si>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</si>
  <si>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</si>
  <si>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</si>
  <si>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</si>
  <si>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</si>
  <si>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</si>
  <si>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</si>
  <si>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</si>
  <si>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</si>
  <si>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</si>
  <si>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</si>
  <si>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</si>
  <si>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</si>
  <si>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</si>
  <si>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</si>
  <si>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</si>
  <si>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</si>
  <si>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</si>
  <si>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</si>
  <si>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</si>
  <si>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</si>
  <si>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</si>
  <si>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</si>
  <si>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</si>
  <si>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</si>
  <si>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</si>
  <si>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</si>
  <si>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</si>
  <si>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</si>
  <si>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</si>
  <si>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</si>
  <si>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</si>
  <si>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</si>
  <si>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</si>
  <si>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</si>
  <si>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</si>
  <si>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</si>
  <si>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</si>
  <si>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</si>
  <si>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</si>
  <si>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</si>
  <si>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</si>
  <si>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</si>
  <si>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</si>
  <si>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</si>
  <si>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</si>
  <si>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</si>
  <si>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</si>
  <si>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</si>
  <si>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</si>
  <si>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</si>
  <si>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</si>
  <si>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</si>
  <si>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</si>
  <si>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</si>
  <si>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</si>
  <si>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</si>
  <si>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</si>
  <si>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</si>
  <si>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</si>
  <si>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</si>
  <si>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</si>
  <si>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</si>
  <si>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</si>
  <si>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</si>
  <si>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</si>
  <si>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</si>
  <si>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</si>
  <si>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</si>
  <si>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</si>
  <si>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</si>
  <si>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</si>
  <si>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</si>
  <si>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</si>
  <si>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</si>
  <si>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</si>
  <si>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</si>
  <si>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</si>
  <si>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</si>
  <si>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</si>
  <si>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</si>
  <si>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</si>
  <si>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</si>
  <si>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</si>
  <si>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</si>
  <si>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</si>
  <si>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</si>
  <si>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</si>
  <si>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</si>
  <si>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</si>
  <si>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</si>
  <si>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</si>
  <si>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</si>
  <si>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</si>
  <si>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</si>
  <si>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</si>
  <si>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</si>
  <si>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</si>
  <si>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</si>
  <si>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</si>
  <si>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</si>
  <si>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</si>
  <si>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</si>
  <si>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</si>
  <si>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</si>
  <si>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</si>
  <si>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</si>
  <si>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</si>
  <si>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</si>
  <si>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</si>
  <si>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</si>
  <si>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</si>
  <si>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</si>
  <si>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</si>
  <si>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</si>
  <si>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</si>
  <si>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</si>
  <si>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</si>
  <si>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</si>
  <si>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</si>
  <si>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</si>
  <si>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</si>
  <si>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</si>
  <si>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</si>
  <si>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</si>
  <si>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</si>
  <si>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</si>
  <si>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</si>
  <si>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</si>
  <si>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</si>
  <si>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</si>
  <si>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</si>
  <si>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</si>
  <si>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</si>
  <si>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</si>
  <si>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</si>
  <si>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</si>
  <si>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</si>
  <si>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</si>
  <si>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</si>
  <si>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</si>
  <si>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</si>
  <si>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</si>
  <si>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</si>
  <si>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</si>
  <si>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</si>
  <si>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</si>
  <si>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</si>
  <si>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</si>
  <si>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</si>
  <si>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</si>
  <si>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</si>
  <si>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</si>
  <si>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</si>
  <si>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</si>
  <si>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</si>
  <si>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</si>
  <si>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</si>
  <si>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</si>
  <si>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</si>
  <si>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</si>
  <si>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</si>
  <si>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</si>
  <si>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</si>
  <si>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</si>
  <si>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</si>
  <si>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</si>
  <si>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</si>
  <si>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</si>
  <si>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</si>
  <si>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</si>
  <si>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</si>
  <si>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</si>
  <si>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</si>
  <si>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</si>
  <si>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</si>
  <si>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</si>
  <si>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</si>
  <si>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</si>
  <si>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</si>
  <si>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</si>
  <si>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</si>
  <si>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</si>
  <si>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</si>
  <si>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</si>
  <si>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</si>
  <si>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</si>
  <si>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</si>
  <si>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</si>
  <si>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</si>
  <si>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</si>
  <si>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</si>
  <si>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</si>
  <si>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</si>
  <si>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</si>
  <si>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</si>
  <si>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</si>
  <si>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</si>
  <si>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</si>
  <si>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</si>
  <si>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</si>
  <si>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</si>
  <si>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</si>
  <si>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</si>
  <si>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</si>
  <si>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</si>
  <si>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</si>
  <si>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</si>
  <si>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</si>
  <si>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</si>
  <si>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</si>
  <si>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</si>
  <si>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</si>
  <si>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</si>
  <si>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</si>
  <si>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</si>
  <si>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</si>
  <si>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</si>
  <si>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</si>
  <si>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</si>
  <si>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</si>
  <si>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</si>
  <si>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</si>
  <si>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</si>
  <si>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</si>
  <si>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</si>
  <si>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</si>
  <si>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</si>
  <si>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</si>
  <si>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</si>
  <si>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</si>
  <si>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</si>
  <si>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</si>
  <si>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</si>
  <si>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</si>
  <si>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</si>
  <si>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</si>
  <si>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</si>
  <si>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</si>
  <si>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</si>
  <si>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</si>
  <si>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</si>
  <si>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</si>
  <si>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</si>
  <si>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</si>
  <si>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</si>
  <si>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</si>
  <si>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</si>
  <si>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</si>
  <si>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</si>
  <si>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</si>
  <si>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</si>
  <si>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</si>
  <si>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</si>
  <si>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</si>
  <si>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</si>
  <si>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</si>
  <si>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</si>
  <si>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</si>
  <si>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</si>
  <si>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</si>
  <si>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</si>
  <si>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</si>
  <si>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</si>
  <si>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</si>
  <si>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</si>
  <si>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</si>
  <si>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</si>
  <si>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</si>
  <si>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</si>
  <si>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</si>
  <si>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</si>
  <si>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</si>
  <si>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</si>
  <si>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</si>
  <si>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</si>
  <si>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</si>
  <si>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</si>
  <si>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</si>
  <si>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</si>
  <si>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</si>
  <si>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</si>
  <si>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</si>
  <si>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</si>
  <si>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</si>
  <si>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</si>
  <si>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</si>
  <si>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</si>
  <si>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</si>
  <si>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</si>
  <si>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</si>
  <si>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</si>
  <si>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</si>
  <si>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</si>
  <si>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</si>
  <si>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</si>
  <si>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</si>
  <si>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</si>
  <si>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</si>
  <si>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</si>
  <si>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</si>
  <si>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</si>
  <si>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</si>
  <si>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</si>
  <si>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</si>
  <si>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</si>
  <si>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</si>
  <si>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</si>
  <si>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</si>
  <si>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</si>
  <si>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</si>
  <si>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</si>
  <si>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</si>
  <si>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</si>
  <si>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</si>
  <si>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</si>
  <si>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</si>
  <si>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</si>
  <si>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</si>
  <si>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</si>
  <si>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</si>
  <si>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</si>
  <si>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</si>
  <si>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</si>
  <si>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</si>
  <si>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</si>
  <si>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</si>
  <si>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</si>
  <si>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</si>
  <si>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</si>
  <si>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</si>
  <si>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</si>
  <si>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</si>
  <si>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</si>
  <si>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</si>
  <si>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</si>
  <si>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</si>
  <si>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</si>
  <si>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</si>
  <si>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</si>
  <si>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</si>
  <si>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</si>
  <si>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</si>
  <si>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</si>
  <si>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</si>
  <si>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</si>
  <si>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</si>
  <si>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</si>
  <si>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</si>
  <si>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</si>
  <si>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</si>
  <si>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</si>
  <si>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</si>
  <si>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</si>
  <si>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</si>
  <si>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</si>
  <si>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</si>
  <si>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</si>
  <si>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</si>
  <si>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</si>
  <si>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</si>
  <si>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</si>
  <si>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</si>
  <si>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</si>
  <si>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</si>
  <si>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</si>
  <si>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</si>
  <si>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</si>
  <si>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</si>
  <si>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</si>
  <si>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</si>
  <si>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</si>
  <si>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</si>
  <si>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</si>
  <si>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</si>
  <si>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</si>
  <si>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</si>
  <si>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</si>
  <si>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</si>
  <si>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</si>
  <si>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</si>
  <si>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</si>
  <si>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</si>
  <si>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</si>
  <si>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</si>
  <si>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</si>
  <si>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</si>
  <si>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</si>
  <si>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</si>
  <si>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</si>
  <si>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</si>
  <si>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</si>
  <si>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</si>
  <si>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</si>
  <si>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</si>
  <si>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</si>
  <si>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</si>
  <si>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</si>
  <si>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</si>
  <si>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</si>
  <si>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</si>
  <si>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</si>
  <si>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</si>
  <si>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</si>
  <si>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</si>
  <si>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</si>
  <si>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</si>
  <si>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</si>
  <si>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</si>
  <si>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</si>
  <si>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</si>
  <si>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</si>
  <si>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</si>
  <si>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</si>
  <si>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</si>
  <si>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</si>
  <si>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</si>
  <si>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</si>
  <si>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</si>
  <si>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</si>
  <si>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</si>
  <si>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</si>
  <si>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</si>
  <si>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</si>
  <si>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</si>
  <si>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</si>
  <si>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</si>
  <si>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</si>
  <si>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</si>
  <si>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</si>
  <si>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</si>
  <si>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</si>
  <si>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</si>
  <si>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</si>
  <si>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</si>
  <si>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</si>
  <si>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</si>
  <si>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</si>
  <si>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</si>
  <si>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</si>
  <si>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</si>
  <si>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</si>
  <si>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</si>
  <si>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</si>
  <si>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</si>
  <si>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</si>
  <si>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</si>
  <si>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</si>
  <si>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</si>
  <si>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</si>
  <si>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</si>
  <si>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</si>
  <si>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</si>
  <si>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</si>
  <si>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</si>
  <si>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</si>
  <si>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</si>
  <si>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</si>
  <si>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</si>
  <si>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</si>
  <si>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</si>
  <si>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</si>
  <si>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</si>
  <si>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</si>
  <si>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</si>
  <si>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</si>
  <si>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</si>
  <si>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</si>
  <si>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</si>
  <si>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</si>
  <si>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</si>
  <si>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</si>
  <si>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</si>
  <si>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</si>
  <si>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</si>
  <si>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</si>
  <si>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</si>
  <si>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</si>
  <si>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</si>
  <si>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</si>
  <si>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</si>
  <si>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</si>
  <si>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</si>
  <si>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</si>
  <si>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</si>
  <si>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</si>
  <si>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</si>
  <si>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</si>
  <si>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</si>
  <si>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</si>
  <si>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</si>
  <si>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</si>
  <si>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</si>
  <si>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</si>
  <si>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</si>
  <si>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</si>
  <si>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</si>
  <si>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</si>
  <si>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</si>
  <si>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</si>
  <si>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</si>
  <si>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</si>
  <si>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</si>
  <si>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</si>
  <si>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</si>
  <si>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</si>
  <si>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</si>
  <si>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</si>
  <si>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</si>
  <si>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</si>
  <si>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</si>
  <si>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</si>
  <si>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</si>
  <si>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</si>
  <si>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</si>
  <si>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</si>
  <si>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</si>
  <si>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</si>
  <si>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</si>
  <si>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</si>
  <si>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</si>
  <si>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</si>
  <si>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</si>
  <si>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</si>
  <si>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</si>
  <si>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</si>
  <si>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</si>
  <si>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</si>
  <si>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</si>
  <si>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</si>
  <si>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</si>
  <si>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</si>
  <si>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</si>
  <si>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</si>
  <si>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</si>
  <si>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</si>
  <si>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</si>
  <si>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</si>
  <si>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</si>
  <si>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</si>
  <si>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</si>
  <si>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</si>
  <si>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</si>
  <si>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</si>
  <si>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</si>
  <si>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</si>
  <si>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</si>
  <si>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</si>
  <si>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</si>
  <si>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</si>
  <si>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</si>
  <si>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</si>
  <si>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</si>
  <si>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</si>
  <si>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</si>
  <si>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</si>
  <si>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</si>
  <si>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</si>
  <si>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</si>
  <si>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</si>
  <si>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</si>
  <si>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</si>
  <si>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</si>
  <si>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</si>
  <si>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</si>
  <si>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</si>
  <si>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</si>
  <si>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</si>
  <si>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</si>
  <si>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</si>
  <si>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</si>
  <si>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</si>
  <si>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</si>
  <si>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</si>
  <si>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</si>
  <si>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</si>
  <si>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</si>
  <si>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</si>
  <si>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</si>
  <si>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</si>
  <si>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</si>
  <si>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</si>
  <si>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</si>
  <si>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</si>
  <si>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</si>
  <si>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</si>
  <si>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</si>
  <si>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</si>
  <si>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</si>
  <si>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</si>
  <si>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</si>
  <si>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</si>
  <si>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</si>
  <si>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</si>
  <si>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</si>
  <si>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</si>
  <si>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</si>
  <si>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</si>
  <si>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</si>
  <si>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</si>
  <si>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</si>
  <si>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</si>
  <si>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</si>
  <si>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</si>
  <si>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</si>
  <si>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</si>
  <si>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</si>
  <si>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</si>
  <si>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</si>
  <si>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</si>
  <si>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</si>
  <si>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</si>
  <si>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</si>
  <si>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</si>
  <si>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</si>
  <si>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</si>
  <si>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</si>
  <si>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</si>
  <si>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</si>
  <si>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</si>
  <si>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</si>
  <si>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</si>
  <si>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</si>
  <si>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</si>
  <si>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</si>
  <si>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</si>
  <si>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</si>
  <si>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</si>
  <si>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</si>
  <si>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</si>
  <si>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</si>
  <si>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</si>
  <si>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</si>
  <si>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</si>
  <si>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</si>
  <si>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</si>
  <si>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</si>
  <si>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</si>
  <si>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</si>
  <si>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</si>
  <si>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</si>
  <si>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</si>
  <si>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</si>
  <si>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</si>
  <si>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</si>
  <si>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</si>
  <si>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</si>
  <si>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</si>
  <si>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</si>
  <si>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</si>
  <si>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</si>
  <si>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</si>
  <si>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</si>
  <si>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</si>
  <si>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</si>
  <si>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</si>
  <si>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</si>
  <si>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</si>
  <si>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</si>
  <si>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</si>
  <si>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</si>
  <si>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</si>
  <si>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</si>
  <si>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</si>
  <si>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</si>
  <si>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</si>
  <si>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</si>
  <si>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</si>
  <si>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</si>
  <si>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</si>
  <si>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</si>
  <si>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</si>
  <si>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</si>
  <si>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</si>
  <si>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</si>
  <si>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</si>
  <si>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</si>
  <si>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</si>
  <si>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</si>
  <si>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</si>
  <si>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</si>
  <si>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</si>
  <si>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</si>
  <si>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</si>
  <si>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</si>
  <si>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</si>
  <si>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</si>
  <si>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</si>
  <si>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</si>
  <si>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</si>
  <si>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</si>
  <si>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</si>
  <si>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</si>
  <si>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</si>
  <si>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</si>
  <si>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</si>
  <si>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</si>
  <si>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</si>
  <si>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</si>
  <si>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</si>
  <si>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</si>
  <si>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</si>
  <si>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</si>
  <si>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</si>
  <si>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</si>
  <si>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</si>
  <si>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</si>
  <si>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</si>
  <si>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</si>
  <si>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</si>
  <si>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</si>
  <si>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</si>
  <si>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</si>
  <si>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</si>
  <si>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</si>
  <si>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</si>
  <si>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</si>
  <si>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</si>
  <si>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</si>
  <si>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</si>
  <si>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</si>
  <si>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</si>
  <si>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</si>
  <si>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</si>
  <si>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</si>
  <si>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</si>
  <si>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</si>
  <si>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</si>
  <si>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</si>
  <si>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</si>
  <si>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</si>
  <si>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</si>
  <si>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</si>
  <si>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</si>
  <si>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</si>
  <si>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</si>
  <si>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</si>
  <si>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</si>
  <si>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</si>
  <si>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</si>
  <si>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</si>
  <si>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</si>
  <si>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</si>
  <si>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</si>
  <si>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</si>
  <si>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</si>
  <si>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</si>
  <si>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</si>
  <si>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</si>
  <si>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</si>
  <si>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</si>
  <si>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</si>
  <si>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</si>
  <si>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</si>
  <si>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</si>
  <si>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</si>
  <si>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</si>
  <si>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</si>
  <si>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</si>
  <si>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</si>
  <si>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</si>
  <si>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</si>
  <si>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</si>
  <si>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</si>
  <si>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</si>
  <si>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</si>
  <si>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</si>
  <si>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</si>
  <si>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</si>
  <si>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</si>
  <si>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</si>
  <si>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</si>
  <si>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</si>
  <si>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</si>
  <si>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</si>
  <si>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</si>
  <si>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</si>
  <si>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</si>
  <si>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</si>
  <si>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</si>
  <si>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</si>
  <si>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</si>
  <si>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</si>
  <si>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</si>
  <si>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</si>
  <si>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</si>
  <si>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</si>
  <si>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</si>
  <si>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</si>
  <si>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</si>
  <si>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</si>
  <si>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</si>
  <si>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</si>
  <si>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</si>
  <si>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</si>
  <si>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</si>
  <si>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</si>
  <si>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</si>
  <si>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</si>
  <si>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</si>
  <si>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</si>
  <si>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</si>
  <si>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</si>
  <si>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</si>
  <si>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</si>
  <si>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</si>
  <si>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</si>
  <si>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</si>
  <si>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</si>
  <si>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</si>
  <si>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</si>
  <si>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</si>
  <si>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</si>
  <si>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</si>
  <si>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</si>
  <si>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</si>
  <si>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</si>
  <si>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</si>
  <si>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</si>
  <si>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</si>
  <si>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</si>
  <si>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</si>
  <si>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</si>
  <si>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</si>
  <si>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</si>
  <si>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</si>
  <si>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</si>
  <si>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</si>
  <si>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</si>
  <si>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</si>
  <si>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</si>
  <si>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</si>
  <si>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</si>
  <si>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</si>
  <si>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</si>
  <si>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</si>
  <si>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</si>
  <si>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</si>
  <si>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</si>
  <si>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</si>
  <si>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</si>
  <si>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</si>
  <si>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</si>
  <si>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</si>
  <si>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</si>
  <si>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</si>
  <si>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</si>
  <si>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</si>
  <si>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</si>
  <si>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</si>
  <si>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</si>
  <si>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</si>
  <si>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</si>
  <si>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</si>
  <si>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</si>
  <si>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</si>
  <si>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</si>
  <si>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</si>
  <si>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</si>
  <si>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</si>
  <si>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</si>
  <si>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</si>
  <si>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</si>
  <si>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</si>
  <si>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</si>
  <si>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</si>
  <si>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</si>
  <si>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</si>
  <si>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</si>
  <si>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</si>
  <si>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</si>
  <si>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</si>
  <si>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</si>
  <si>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</si>
  <si>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</si>
  <si>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</si>
  <si>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</si>
  <si>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</si>
  <si>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</si>
  <si>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</si>
  <si>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</si>
  <si>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</si>
  <si>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</si>
  <si>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</si>
  <si>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</si>
  <si>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</si>
  <si>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</si>
  <si>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</si>
  <si>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</si>
  <si>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</si>
  <si>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</si>
  <si>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</si>
  <si>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</si>
  <si>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</si>
  <si>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</si>
  <si>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</si>
  <si>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</si>
  <si>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</si>
  <si>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</si>
  <si>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</si>
  <si>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</si>
  <si>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</si>
  <si>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</si>
  <si>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</si>
  <si>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</si>
  <si>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</si>
  <si>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</si>
  <si>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</si>
  <si>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</si>
  <si>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</si>
  <si>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</si>
  <si>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</si>
  <si>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</si>
  <si>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</si>
  <si>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</si>
  <si>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</si>
  <si>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</si>
  <si>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</si>
  <si>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</si>
  <si>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</si>
  <si>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</si>
  <si>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</si>
  <si>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</si>
  <si>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</si>
  <si>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</si>
  <si>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</si>
  <si>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</si>
  <si>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</si>
  <si>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</si>
  <si>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</si>
  <si>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</si>
  <si>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</si>
  <si>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</si>
  <si>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</si>
  <si>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</si>
  <si>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</si>
  <si>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</si>
  <si>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</si>
  <si>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</si>
  <si>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</si>
  <si>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</si>
  <si>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</si>
  <si>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</si>
  <si>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</si>
  <si>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</si>
  <si>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</si>
  <si>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</si>
  <si>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</si>
  <si>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</si>
  <si>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</si>
  <si>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</si>
  <si>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</si>
  <si>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</si>
  <si>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</si>
  <si>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</si>
  <si>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</si>
  <si>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</si>
  <si>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</si>
  <si>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</si>
  <si>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</si>
  <si>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</si>
  <si>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</si>
  <si>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</si>
  <si>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</si>
  <si>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</si>
  <si>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</si>
  <si>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</si>
  <si>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</si>
  <si>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</si>
  <si>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</si>
  <si>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</si>
  <si>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</si>
  <si>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</si>
  <si>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</si>
  <si>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</si>
  <si>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</si>
  <si>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</si>
  <si>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</si>
  <si>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</si>
  <si>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</si>
  <si>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</si>
  <si>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</si>
  <si>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</si>
  <si>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</si>
  <si>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</si>
  <si>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</si>
  <si>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</si>
  <si>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</si>
  <si>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</si>
  <si>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</si>
  <si>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</si>
  <si>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</si>
  <si>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</si>
  <si>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</si>
  <si>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</si>
  <si>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</si>
  <si>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</si>
  <si>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</si>
  <si>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</si>
  <si>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</si>
  <si>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</si>
  <si>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</si>
  <si>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</si>
  <si>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</si>
  <si>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</si>
  <si>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</si>
  <si>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</si>
  <si>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</si>
  <si>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</si>
  <si>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</si>
  <si>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</si>
  <si>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</si>
  <si>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</si>
  <si>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</si>
  <si>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</si>
  <si>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</si>
  <si>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</si>
  <si>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</si>
  <si>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</si>
  <si>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</si>
  <si>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</si>
  <si>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</si>
  <si>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</si>
  <si>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</si>
  <si>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</si>
  <si>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</si>
  <si>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</si>
  <si>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</si>
  <si>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</si>
  <si>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</si>
  <si>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</si>
  <si>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</si>
  <si>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</si>
  <si>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</si>
  <si>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</si>
  <si>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</si>
  <si>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</si>
  <si>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</si>
  <si>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</si>
  <si>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</si>
  <si>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</si>
  <si>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</si>
  <si>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</si>
  <si>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</si>
  <si>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</si>
  <si>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</si>
  <si>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</si>
  <si>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</si>
  <si>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</si>
  <si>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</si>
  <si>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</si>
  <si>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</si>
  <si>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</si>
  <si>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</si>
  <si>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</si>
  <si>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</si>
  <si>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</si>
  <si>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</si>
  <si>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</si>
  <si>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</si>
  <si>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</si>
  <si>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</si>
  <si>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</si>
  <si>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</si>
  <si>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</si>
  <si>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</si>
  <si>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</si>
  <si>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</si>
  <si>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</si>
  <si>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</si>
  <si>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</si>
  <si>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</si>
  <si>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</si>
  <si>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</si>
  <si>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</si>
  <si>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</si>
  <si>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</si>
  <si>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</si>
  <si>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</si>
  <si>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</si>
  <si>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</si>
  <si>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</si>
  <si>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</si>
  <si>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</si>
  <si>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</si>
  <si>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</si>
  <si>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</si>
  <si>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</si>
  <si>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</si>
  <si>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</si>
  <si>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</si>
  <si>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</si>
  <si>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</si>
  <si>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</si>
  <si>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</si>
  <si>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</si>
  <si>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</si>
  <si>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</si>
  <si>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</si>
  <si>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</si>
  <si>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</si>
  <si>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</si>
  <si>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</si>
  <si>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</si>
  <si>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</si>
  <si>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</si>
  <si>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</si>
  <si>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</si>
  <si>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</si>
  <si>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</si>
  <si>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</si>
  <si>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</si>
  <si>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</si>
  <si>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</si>
  <si>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</si>
  <si>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</si>
  <si>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</si>
  <si>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</si>
  <si>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</si>
  <si>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</si>
  <si>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</si>
  <si>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</si>
  <si>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</si>
  <si>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</si>
  <si>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</si>
  <si>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</si>
  <si>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</si>
  <si>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</si>
  <si>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</si>
  <si>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</si>
  <si>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</si>
  <si>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</si>
  <si>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</si>
  <si>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</si>
  <si>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</si>
  <si>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</si>
  <si>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</si>
  <si>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</si>
  <si>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</si>
  <si>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</si>
  <si>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</si>
  <si>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</si>
  <si>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</si>
  <si>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</si>
  <si>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</si>
  <si>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</si>
  <si>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</si>
  <si>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</si>
  <si>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</si>
  <si>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</si>
  <si>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</si>
  <si>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</si>
  <si>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</si>
  <si>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</si>
  <si>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</si>
  <si>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</si>
  <si>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</si>
  <si>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</si>
  <si>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</si>
  <si>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</si>
  <si>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</si>
  <si>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</si>
  <si>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</si>
  <si>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</si>
  <si>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</si>
  <si>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</si>
  <si>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</si>
  <si>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</si>
  <si>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</si>
  <si>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</si>
  <si>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</si>
  <si>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</si>
  <si>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</si>
  <si>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</si>
  <si>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</si>
  <si>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</si>
  <si>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</si>
  <si>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</si>
  <si>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</si>
  <si>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</si>
  <si>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</si>
  <si>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</si>
  <si>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</si>
  <si>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</si>
  <si>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</si>
  <si>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</si>
  <si>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</si>
  <si>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</si>
  <si>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</si>
  <si>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</si>
  <si>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</si>
  <si>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</si>
  <si>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</si>
  <si>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</si>
  <si>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</si>
  <si>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</si>
  <si>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</si>
  <si>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</si>
  <si>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</si>
  <si>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</si>
  <si>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</si>
  <si>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</si>
  <si>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</si>
  <si>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</si>
  <si>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</si>
  <si>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</si>
  <si>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</si>
  <si>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</si>
  <si>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</si>
  <si>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</si>
  <si>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</si>
  <si>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</si>
  <si>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</si>
  <si>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</si>
  <si>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</si>
  <si>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</si>
  <si>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</si>
  <si>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</si>
  <si>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</si>
  <si>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</si>
  <si>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</si>
  <si>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</si>
  <si>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</si>
  <si>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</si>
  <si>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</si>
  <si>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</si>
  <si>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</si>
  <si>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</si>
  <si>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</si>
  <si>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</si>
  <si>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</si>
  <si>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</si>
  <si>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</si>
  <si>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</si>
  <si>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</si>
  <si>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</si>
  <si>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</si>
  <si>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</si>
  <si>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</si>
  <si>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</si>
  <si>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</si>
  <si>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</si>
  <si>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</si>
  <si>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</si>
  <si>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</si>
  <si>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</si>
  <si>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</si>
  <si>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</si>
  <si>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</si>
  <si>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</si>
  <si>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</si>
  <si>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</si>
  <si>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</si>
  <si>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</si>
  <si>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</si>
  <si>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</si>
  <si>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</si>
  <si>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</si>
  <si>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</si>
  <si>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</si>
  <si>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</si>
  <si>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</si>
  <si>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</si>
  <si>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</si>
  <si>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</si>
  <si>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</si>
  <si>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</si>
  <si>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</si>
  <si>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</si>
  <si>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</si>
  <si>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</si>
  <si>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</si>
  <si>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</si>
  <si>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</si>
  <si>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</si>
  <si>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</si>
  <si>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</si>
  <si>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</si>
  <si>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</si>
  <si>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</si>
  <si>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</si>
  <si>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</si>
  <si>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</si>
  <si>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</si>
  <si>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</si>
  <si>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</si>
  <si>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</si>
  <si>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</si>
  <si>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</si>
  <si>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</si>
  <si>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</si>
  <si>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</si>
  <si>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</si>
  <si>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</si>
  <si>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</si>
  <si>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</si>
  <si>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</si>
  <si>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</si>
  <si>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</si>
  <si>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</si>
  <si>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</si>
  <si>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</si>
  <si>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</si>
  <si>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</si>
  <si>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</si>
  <si>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</si>
  <si>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</si>
  <si>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</si>
  <si>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</si>
  <si>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</si>
  <si>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</si>
  <si>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</si>
  <si>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</si>
  <si>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</si>
  <si>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</si>
  <si>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</si>
  <si>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</si>
  <si>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</si>
  <si>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</si>
  <si>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</si>
  <si>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</si>
  <si>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</si>
  <si>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</si>
  <si>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</si>
  <si>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</si>
  <si>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</si>
  <si>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</si>
  <si>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</si>
  <si>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</si>
  <si>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</si>
  <si>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</si>
  <si>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</si>
  <si>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</si>
  <si>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</si>
  <si>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</si>
  <si>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</si>
  <si>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</si>
  <si>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</si>
  <si>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</si>
  <si>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</si>
  <si>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</si>
  <si>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</si>
  <si>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</si>
  <si>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</si>
  <si>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</si>
  <si>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</si>
  <si>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</si>
  <si>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</si>
  <si>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</si>
  <si>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</si>
  <si>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</si>
  <si>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</si>
  <si>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</si>
  <si>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</si>
  <si>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</si>
  <si>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</si>
  <si>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</si>
  <si>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</si>
  <si>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</si>
  <si>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</si>
  <si>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</si>
  <si>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</si>
  <si>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</si>
  <si>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</si>
  <si>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</si>
  <si>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</si>
  <si>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</si>
  <si>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</si>
  <si>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</si>
  <si>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</si>
  <si>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</si>
  <si>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</si>
  <si>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</si>
  <si>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</si>
  <si>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</si>
  <si>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</si>
  <si>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</si>
  <si>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</si>
  <si>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</si>
  <si>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</si>
  <si>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</si>
  <si>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</si>
  <si>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</si>
  <si>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</si>
  <si>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</si>
  <si>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</si>
  <si>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</si>
  <si>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</si>
  <si>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</si>
  <si>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</si>
  <si>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</si>
  <si>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</si>
  <si>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</si>
  <si>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</si>
  <si>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</si>
  <si>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</si>
  <si>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</si>
  <si>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</si>
  <si>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</si>
  <si>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</si>
  <si>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</si>
  <si>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</si>
  <si>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</si>
  <si>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</si>
  <si>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</si>
  <si>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</si>
  <si>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</si>
  <si>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</si>
  <si>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</si>
  <si>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</si>
  <si>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</si>
  <si>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</si>
  <si>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</si>
  <si>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</si>
  <si>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</si>
  <si>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</si>
  <si>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</si>
  <si>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</si>
  <si>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</si>
  <si>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</si>
  <si>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</si>
  <si>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</si>
  <si>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</si>
  <si>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</si>
  <si>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</si>
  <si>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</si>
  <si>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</si>
  <si>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</si>
  <si>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</si>
  <si>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</si>
  <si>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</si>
  <si>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</si>
  <si>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</si>
  <si>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</si>
  <si>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</si>
  <si>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</si>
  <si>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</si>
  <si>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</si>
  <si>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</si>
  <si>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</si>
  <si>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</si>
  <si>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</si>
  <si>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</si>
  <si>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</si>
  <si>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</si>
  <si>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</si>
  <si>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</si>
  <si>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</si>
  <si>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</si>
  <si>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</si>
  <si>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</si>
  <si>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</si>
  <si>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</si>
  <si>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</si>
  <si>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</si>
  <si>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</si>
  <si>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</si>
  <si>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</si>
  <si>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</si>
  <si>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</si>
  <si>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</si>
  <si>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</si>
  <si>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</si>
  <si>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</si>
  <si>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</si>
  <si>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</si>
  <si>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</si>
  <si>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</si>
  <si>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</si>
  <si>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</si>
  <si>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</si>
  <si>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</si>
  <si>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</si>
  <si>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</si>
  <si>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</si>
  <si>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</si>
  <si>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</si>
  <si>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</si>
  <si>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</si>
  <si>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</si>
  <si>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</si>
  <si>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</si>
  <si>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</si>
  <si>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</si>
  <si>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</si>
  <si>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</si>
  <si>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</si>
  <si>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</si>
  <si>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</si>
  <si>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</si>
  <si>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</si>
  <si>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</si>
  <si>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</si>
  <si>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</si>
  <si>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</si>
  <si>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</si>
  <si>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</si>
  <si>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</si>
  <si>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</si>
  <si>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</si>
  <si>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</si>
  <si>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</si>
  <si>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</si>
  <si>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</si>
  <si>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</si>
  <si>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</si>
  <si>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</si>
  <si>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</si>
  <si>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</si>
  <si>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</si>
  <si>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</si>
  <si>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</si>
  <si>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</si>
  <si>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</si>
  <si>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</si>
  <si>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</si>
  <si>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</si>
  <si>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</si>
  <si>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</si>
  <si>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</si>
  <si>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</si>
  <si>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</si>
  <si>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</si>
  <si>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</si>
  <si>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</si>
  <si>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</si>
  <si>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</si>
  <si>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</si>
  <si>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</si>
  <si>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</si>
  <si>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</si>
  <si>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</si>
  <si>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</si>
  <si>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</si>
  <si>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</si>
  <si>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</si>
  <si>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</si>
  <si>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</si>
  <si>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</si>
  <si>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</si>
  <si>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</si>
  <si>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</si>
  <si>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</si>
  <si>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</si>
  <si>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</si>
  <si>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</si>
  <si>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</si>
  <si>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</si>
  <si>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</si>
  <si>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</si>
  <si>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</si>
  <si>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</si>
  <si>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</si>
  <si>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</si>
  <si>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</si>
  <si>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</si>
  <si>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</si>
  <si>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</si>
  <si>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</si>
  <si>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</si>
  <si>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</si>
  <si>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</si>
  <si>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</si>
  <si>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</si>
  <si>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</si>
  <si>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</si>
  <si>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</si>
  <si>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</si>
  <si>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</si>
  <si>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</si>
  <si>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</si>
  <si>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</si>
  <si>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</si>
  <si>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</si>
  <si>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</si>
  <si>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</si>
  <si>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</si>
  <si>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</si>
  <si>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</si>
  <si>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</si>
  <si>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</si>
  <si>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</si>
  <si>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</si>
  <si>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</si>
  <si>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</si>
  <si>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</si>
  <si>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</si>
  <si>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</si>
  <si>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</si>
  <si>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</si>
  <si>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</si>
  <si>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</si>
  <si>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</si>
  <si>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</si>
  <si>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</si>
  <si>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</si>
  <si>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</si>
  <si>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</si>
  <si>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</si>
  <si>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</si>
  <si>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</si>
  <si>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</si>
  <si>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</si>
  <si>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</si>
  <si>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</si>
  <si>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</si>
  <si>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</si>
  <si>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</si>
  <si>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</si>
  <si>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</si>
  <si>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</si>
  <si>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</si>
  <si>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</si>
  <si>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</si>
  <si>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</si>
  <si>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</si>
  <si>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</si>
  <si>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</si>
  <si>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</si>
  <si>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</si>
  <si>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</si>
  <si>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</si>
  <si>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</si>
  <si>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</si>
  <si>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</si>
  <si>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</si>
  <si>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</si>
  <si>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</si>
  <si>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</si>
  <si>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</si>
  <si>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</si>
  <si>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</si>
  <si>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</si>
  <si>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</si>
  <si>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</si>
  <si>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</si>
  <si>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</si>
  <si>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</si>
  <si>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</si>
  <si>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</si>
  <si>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</si>
  <si>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</si>
  <si>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</si>
  <si>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</si>
  <si>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</si>
  <si>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</si>
  <si>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</si>
  <si>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</si>
  <si>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</si>
  <si>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</si>
  <si>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</si>
  <si>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</si>
  <si>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</si>
  <si>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</si>
  <si>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</si>
  <si>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</si>
  <si>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</si>
  <si>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</si>
  <si>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</si>
  <si>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</si>
  <si>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</si>
  <si>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</si>
  <si>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</si>
  <si>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</si>
  <si>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</si>
  <si>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</si>
  <si>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</si>
  <si>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</si>
  <si>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</si>
  <si>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</si>
  <si>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</si>
  <si>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</si>
  <si>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</si>
  <si>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</si>
  <si>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</si>
  <si>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</si>
  <si>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</si>
  <si>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</si>
  <si>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</si>
  <si>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</si>
  <si>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</si>
  <si>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</si>
  <si>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</si>
  <si>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</si>
  <si>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</si>
  <si>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</si>
  <si>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</si>
  <si>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</si>
  <si>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</si>
  <si>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</si>
  <si>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</si>
  <si>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</si>
  <si>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</si>
  <si>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</si>
  <si>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</si>
  <si>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</si>
  <si>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</si>
  <si>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</si>
  <si>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</si>
  <si>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</si>
  <si>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</si>
  <si>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</si>
  <si>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</si>
  <si>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</si>
  <si>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</si>
  <si>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</si>
  <si>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</si>
  <si>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</si>
  <si>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</si>
  <si>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</si>
  <si>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</si>
  <si>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</si>
  <si>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</si>
  <si>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</si>
  <si>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</si>
  <si>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</si>
  <si>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</si>
  <si>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</si>
  <si>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</si>
  <si>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</si>
  <si>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</si>
  <si>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</si>
  <si>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</si>
  <si>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</si>
  <si>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</si>
  <si>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</si>
  <si>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</si>
  <si>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</si>
  <si>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</si>
  <si>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</si>
  <si>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</si>
  <si>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</si>
  <si>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</si>
  <si>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</si>
  <si>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</si>
  <si>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</si>
  <si>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</si>
  <si>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</si>
  <si>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</si>
  <si>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</si>
  <si>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</si>
  <si>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</si>
  <si>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</si>
  <si>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</si>
  <si>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</si>
  <si>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</si>
  <si>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</si>
  <si>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</si>
  <si>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</si>
  <si>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</si>
  <si>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</si>
  <si>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</si>
  <si>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</si>
  <si>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</si>
  <si>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</si>
  <si>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</si>
  <si>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</si>
  <si>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</si>
  <si>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</si>
  <si>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</si>
  <si>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</si>
  <si>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</si>
  <si>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</si>
  <si>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</si>
  <si>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</si>
  <si>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</si>
  <si>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</si>
  <si>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</si>
  <si>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</si>
  <si>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</si>
  <si>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</si>
  <si>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</si>
  <si>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</si>
  <si>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</si>
  <si>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</si>
  <si>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</si>
  <si>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</si>
  <si>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</si>
  <si>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</si>
  <si>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</si>
  <si>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</si>
  <si>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</si>
  <si>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</si>
  <si>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</si>
  <si>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</si>
  <si>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</si>
  <si>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</si>
  <si>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</si>
  <si>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</si>
  <si>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</si>
  <si>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</si>
  <si>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</si>
  <si>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</si>
  <si>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</si>
  <si>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</si>
  <si>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</si>
  <si>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</si>
  <si>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</si>
  <si>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</si>
  <si>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</si>
  <si>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</si>
  <si>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</si>
  <si>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</si>
  <si>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</si>
  <si>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</si>
  <si>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</si>
  <si>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</si>
  <si>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</si>
  <si>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</si>
  <si>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</si>
  <si>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</si>
  <si>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</si>
  <si>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</si>
  <si>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</si>
  <si>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</si>
  <si>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</si>
  <si>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</si>
  <si>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</si>
  <si>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</si>
  <si>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</si>
  <si>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</si>
  <si>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</si>
  <si>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</si>
  <si>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</si>
  <si>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</si>
  <si>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</si>
  <si>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</si>
  <si>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</si>
  <si>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</si>
  <si>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</si>
  <si>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</si>
  <si>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</si>
  <si>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</si>
  <si>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</si>
  <si>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</si>
  <si>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</si>
  <si>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</si>
  <si>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</si>
  <si>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</si>
  <si>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</si>
  <si>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</si>
  <si>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</si>
  <si>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</si>
  <si>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</si>
  <si>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</si>
  <si>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</si>
  <si>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</si>
  <si>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</si>
  <si>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</si>
  <si>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</si>
  <si>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</si>
  <si>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</si>
  <si>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</si>
  <si>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</si>
  <si>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</si>
  <si>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</si>
  <si>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</si>
  <si>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</si>
  <si>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</si>
  <si>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</si>
  <si>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</si>
  <si>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</si>
  <si>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</si>
  <si>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</si>
  <si>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</si>
  <si>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</si>
  <si>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</si>
  <si>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</si>
  <si>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</si>
  <si>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</si>
  <si>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</si>
  <si>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</si>
  <si>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</si>
  <si>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</si>
  <si>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</si>
  <si>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</si>
  <si>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</si>
  <si>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</si>
  <si>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</si>
  <si>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</si>
  <si>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</si>
  <si>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</si>
  <si>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</si>
  <si>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</si>
  <si>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</si>
  <si>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</si>
  <si>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</si>
  <si>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</si>
  <si>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</si>
  <si>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</si>
  <si>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</si>
  <si>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</si>
  <si>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</si>
  <si>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</si>
  <si>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</si>
  <si>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</si>
  <si>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</si>
  <si>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</si>
  <si>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</si>
  <si>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</si>
  <si>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</si>
  <si>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</si>
  <si>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</si>
  <si>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</si>
  <si>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</si>
  <si>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</si>
  <si>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</si>
  <si>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</si>
  <si>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</si>
  <si>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</si>
  <si>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</si>
  <si>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</si>
  <si>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</si>
  <si>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</si>
  <si>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</si>
  <si>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</si>
  <si>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</si>
  <si>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</si>
  <si>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</si>
  <si>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</si>
  <si>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</si>
  <si>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</si>
  <si>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</si>
  <si>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</si>
  <si>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</si>
  <si>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</si>
  <si>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</si>
  <si>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</si>
  <si>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</si>
  <si>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</si>
  <si>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</si>
  <si>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</si>
  <si>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</si>
  <si>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</si>
  <si>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</si>
  <si>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</si>
  <si>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</si>
  <si>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</si>
  <si>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</si>
  <si>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</si>
  <si>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</si>
  <si>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</si>
  <si>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</si>
  <si>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</si>
  <si>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</si>
  <si>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</si>
  <si>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</si>
  <si>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</si>
  <si>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</si>
  <si>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</si>
  <si>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</si>
  <si>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</si>
  <si>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</si>
  <si>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</si>
  <si>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</si>
  <si>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</si>
  <si>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</si>
  <si>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</si>
  <si>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</si>
  <si>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</si>
  <si>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</si>
  <si>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</si>
  <si>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</si>
  <si>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</si>
  <si>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</si>
  <si>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</si>
  <si>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</si>
  <si>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</si>
  <si>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</si>
  <si>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</si>
  <si>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</si>
  <si>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</si>
  <si>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</si>
  <si>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</si>
  <si>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</si>
  <si>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</si>
  <si>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</si>
  <si>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</si>
  <si>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</si>
  <si>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</si>
  <si>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</si>
  <si>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</si>
  <si>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</si>
  <si>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</si>
  <si>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</si>
  <si>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</si>
  <si>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</si>
  <si>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</si>
  <si>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</si>
  <si>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</si>
  <si>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</si>
  <si>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</si>
  <si>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</si>
  <si>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</si>
  <si>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</si>
  <si>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</si>
  <si>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</si>
  <si>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</si>
  <si>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</si>
  <si>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</si>
  <si>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</si>
  <si>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</si>
  <si>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</si>
  <si>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</si>
  <si>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</si>
  <si>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</si>
  <si>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</si>
  <si>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</si>
  <si>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</si>
  <si>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</si>
  <si>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</si>
  <si>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</si>
  <si>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</si>
  <si>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</si>
  <si>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</si>
  <si>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</si>
  <si>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</si>
  <si>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</si>
  <si>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</si>
  <si>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</si>
  <si>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</si>
  <si>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</si>
  <si>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</si>
  <si>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</si>
  <si>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</si>
  <si>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</si>
  <si>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</si>
  <si>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</si>
  <si>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</si>
  <si>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</si>
  <si>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</si>
  <si>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</si>
  <si>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</si>
  <si>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</si>
  <si>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</si>
  <si>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</si>
  <si>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</si>
  <si>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</si>
  <si>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</si>
  <si>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</si>
  <si>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</si>
  <si>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</si>
  <si>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</si>
  <si>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</si>
  <si>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</si>
  <si>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</si>
  <si>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</si>
  <si>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</si>
  <si>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</si>
  <si>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</si>
  <si>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</si>
  <si>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</si>
  <si>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</si>
  <si>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</si>
  <si>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</si>
  <si>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</si>
  <si>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</si>
  <si>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</si>
  <si>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</si>
  <si>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</si>
  <si>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</si>
  <si>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</si>
  <si>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</si>
  <si>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</si>
  <si>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</si>
  <si>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</si>
  <si>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</si>
  <si>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</si>
  <si>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</si>
  <si>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</si>
  <si>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</si>
  <si>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</si>
  <si>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</si>
  <si>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</si>
  <si>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</si>
  <si>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</si>
  <si>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</si>
  <si>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</si>
  <si>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</si>
  <si>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</si>
  <si>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</si>
  <si>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</si>
  <si>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</si>
  <si>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</si>
  <si>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</si>
  <si>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</si>
  <si>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</si>
  <si>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</si>
  <si>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</si>
  <si>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</si>
  <si>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</si>
  <si>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</si>
  <si>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</si>
  <si>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</si>
  <si>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</si>
  <si>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</si>
  <si>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</si>
  <si>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</si>
  <si>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</si>
  <si>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</si>
  <si>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</si>
  <si>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</si>
  <si>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</si>
  <si>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</si>
  <si>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</si>
  <si>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</si>
  <si>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</si>
  <si>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</si>
  <si>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</si>
  <si>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</si>
  <si>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</si>
  <si>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</si>
  <si>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</si>
  <si>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</si>
  <si>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</si>
  <si>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</si>
  <si>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</si>
  <si>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</si>
  <si>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</si>
  <si>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</si>
  <si>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</si>
  <si>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</si>
  <si>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</si>
  <si>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</si>
  <si>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</si>
  <si>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</si>
  <si>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</si>
  <si>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</si>
  <si>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</si>
  <si>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</si>
  <si>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</si>
  <si>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</si>
  <si>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</si>
  <si>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</si>
  <si>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</si>
  <si>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</si>
  <si>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</si>
  <si>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</si>
  <si>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</si>
  <si>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</si>
  <si>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</si>
  <si>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</si>
  <si>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</si>
  <si>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</si>
  <si>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</si>
  <si>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</si>
  <si>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</si>
  <si>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</si>
  <si>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</si>
  <si>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</si>
  <si>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</si>
  <si>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</si>
  <si>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</si>
  <si>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</si>
  <si>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</si>
  <si>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</si>
  <si>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</si>
  <si>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</si>
  <si>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</si>
  <si>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</si>
  <si>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</si>
  <si>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</si>
  <si>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</si>
  <si>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</si>
  <si>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</si>
  <si>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</si>
  <si>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</si>
  <si>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</si>
  <si>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</si>
  <si>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</si>
  <si>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</si>
  <si>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</si>
  <si>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</si>
  <si>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</si>
  <si>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</si>
  <si>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</si>
  <si>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</si>
  <si>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</si>
  <si>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</si>
  <si>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</si>
  <si>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</si>
  <si>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</si>
  <si>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</si>
  <si>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</si>
  <si>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</si>
  <si>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</si>
  <si>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</si>
  <si>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</si>
  <si>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</si>
  <si>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</si>
  <si>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</si>
  <si>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</si>
  <si>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</si>
  <si>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</si>
  <si>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</si>
  <si>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</si>
  <si>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</si>
  <si>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</si>
  <si>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</si>
  <si>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</si>
  <si>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</si>
  <si>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</si>
  <si>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</si>
  <si>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</si>
  <si>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</si>
  <si>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</si>
  <si>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</si>
  <si>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</si>
  <si>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</si>
  <si>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</si>
  <si>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</si>
  <si>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</si>
  <si>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</si>
  <si>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</si>
  <si>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</si>
  <si>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</si>
  <si>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</si>
  <si>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</si>
  <si>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</si>
  <si>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</si>
  <si>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</si>
  <si>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</si>
  <si>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</si>
  <si>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</si>
  <si>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</si>
  <si>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</si>
  <si>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</si>
  <si>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</si>
  <si>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</si>
  <si>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</si>
  <si>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</si>
  <si>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</si>
  <si>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</si>
  <si>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</si>
  <si>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</si>
  <si>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</si>
  <si>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</si>
  <si>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</si>
  <si>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</si>
  <si>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</si>
  <si>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</si>
  <si>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</si>
  <si>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</si>
  <si>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</si>
  <si>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</si>
  <si>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</si>
  <si>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</si>
  <si>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</si>
  <si>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</si>
  <si>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</si>
  <si>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</si>
  <si>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</si>
  <si>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</si>
  <si>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</si>
  <si>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</si>
  <si>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</si>
  <si>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</si>
  <si>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</si>
  <si>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</si>
  <si>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</si>
  <si>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</si>
  <si>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</si>
  <si>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</si>
  <si>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</si>
  <si>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</si>
  <si>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</si>
  <si>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</si>
  <si>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</si>
  <si>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</si>
  <si>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</si>
  <si>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</si>
  <si>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</si>
  <si>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</si>
  <si>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</si>
  <si>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</si>
  <si>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</si>
  <si>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</si>
  <si>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</si>
  <si>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</si>
  <si>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</si>
  <si>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</si>
  <si>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</si>
  <si>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</si>
  <si>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</si>
  <si>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</si>
  <si>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</si>
  <si>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</si>
  <si>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</si>
  <si>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</si>
  <si>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</si>
  <si>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</si>
  <si>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</si>
  <si>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</si>
  <si>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</si>
  <si>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</si>
  <si>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</si>
  <si>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</si>
  <si>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</si>
  <si>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</si>
  <si>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</si>
  <si>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</si>
  <si>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</si>
  <si>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</si>
  <si>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</si>
  <si>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</si>
  <si>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</si>
  <si>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</si>
  <si>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</si>
  <si>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</si>
  <si>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</si>
  <si>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</si>
  <si>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</si>
  <si>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</si>
  <si>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</si>
  <si>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</si>
  <si>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</si>
  <si>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</si>
  <si>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</si>
  <si>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</si>
  <si>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</si>
  <si>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</si>
  <si>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</si>
  <si>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</si>
  <si>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</si>
  <si>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</si>
  <si>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</si>
  <si>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</si>
  <si>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</si>
  <si>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</si>
  <si>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</si>
  <si>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</si>
  <si>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</si>
  <si>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</si>
  <si>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</si>
  <si>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</si>
  <si>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</si>
  <si>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</si>
  <si>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</si>
  <si>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</si>
  <si>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</si>
  <si>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</si>
  <si>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</si>
  <si>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</si>
  <si>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</si>
  <si>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</si>
  <si>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</si>
  <si>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</si>
  <si>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</si>
  <si>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</si>
  <si>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</si>
  <si>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</si>
  <si>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</si>
  <si>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</si>
  <si>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</si>
  <si>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</si>
  <si>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</si>
  <si>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</si>
  <si>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</si>
  <si>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</si>
  <si>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</si>
  <si>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</si>
  <si>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</si>
  <si>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</si>
  <si>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</si>
  <si>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</si>
  <si>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</si>
  <si>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</si>
  <si>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</si>
  <si>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</si>
  <si>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</si>
  <si>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</si>
  <si>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</si>
  <si>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</si>
  <si>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</si>
  <si>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</si>
  <si>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</si>
  <si>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</si>
  <si>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</si>
  <si>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</si>
  <si>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</si>
  <si>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</si>
  <si>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</si>
  <si>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</si>
  <si>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</si>
  <si>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</si>
  <si>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</si>
  <si>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</si>
  <si>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</si>
  <si>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</si>
  <si>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</si>
  <si>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</si>
  <si>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</si>
  <si>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</si>
  <si>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</si>
  <si>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</si>
  <si>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</si>
  <si>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</si>
  <si>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</si>
  <si>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</si>
  <si>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</si>
  <si>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</si>
  <si>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</si>
  <si>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</si>
  <si>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</si>
  <si>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</si>
  <si>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</si>
  <si>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</si>
  <si>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</si>
  <si>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</si>
  <si>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</si>
  <si>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</si>
  <si>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</si>
  <si>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</si>
  <si>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</si>
  <si>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</si>
  <si>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</si>
  <si>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</si>
  <si>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</si>
  <si>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</si>
  <si>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</si>
  <si>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</si>
  <si>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</si>
  <si>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</si>
  <si>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</si>
  <si>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</si>
  <si>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</si>
  <si>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</si>
  <si>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</si>
  <si>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</si>
  <si>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</si>
  <si>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</si>
  <si>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</si>
  <si>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</si>
  <si>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</si>
  <si>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</si>
  <si>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</si>
  <si>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</si>
  <si>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</si>
  <si>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</si>
  <si>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</si>
  <si>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</si>
  <si>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</si>
  <si>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</si>
  <si>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</si>
  <si>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</si>
  <si>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</si>
  <si>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</si>
  <si>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</si>
  <si>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</si>
  <si>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</si>
  <si>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</si>
  <si>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</si>
  <si>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</si>
  <si>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</si>
  <si>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</si>
  <si>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</si>
  <si>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</si>
  <si>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</si>
  <si>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</si>
  <si>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</si>
  <si>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</si>
  <si>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</si>
  <si>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</si>
  <si>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</si>
  <si>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</si>
  <si>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</si>
  <si>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</si>
  <si>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</si>
  <si>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</si>
  <si>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</si>
  <si>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</si>
  <si>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</si>
  <si>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</si>
  <si>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</si>
  <si>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</si>
  <si>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</si>
  <si>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</si>
  <si>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</si>
  <si>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</si>
  <si>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</si>
  <si>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</si>
  <si>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</si>
  <si>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</si>
  <si>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</si>
  <si>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</si>
  <si>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</si>
  <si>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</si>
  <si>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</si>
  <si>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</si>
  <si>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</si>
  <si>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</si>
  <si>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</si>
  <si>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</si>
  <si>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</si>
  <si>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</si>
  <si>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</si>
  <si>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</si>
  <si>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</si>
  <si>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</si>
  <si>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</si>
  <si>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</si>
  <si>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</si>
  <si>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</si>
  <si>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</si>
  <si>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</si>
  <si>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</si>
  <si>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</si>
  <si>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</si>
  <si>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</si>
  <si>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</si>
  <si>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</si>
  <si>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</si>
  <si>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</si>
  <si>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</si>
  <si>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</si>
  <si>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</si>
  <si>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</si>
  <si>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</si>
  <si>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</si>
  <si>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</si>
  <si>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</si>
  <si>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</si>
  <si>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</si>
  <si>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</si>
  <si>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</si>
  <si>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</si>
  <si>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</si>
  <si>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</si>
  <si>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</si>
  <si>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</si>
  <si>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</si>
  <si>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</si>
  <si>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</si>
  <si>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</si>
  <si>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</si>
  <si>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</si>
  <si>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</si>
  <si>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</si>
  <si>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</si>
  <si>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</si>
  <si>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</si>
  <si>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</si>
  <si>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</si>
  <si>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</si>
  <si>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</si>
  <si>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</si>
  <si>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</si>
  <si>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</si>
  <si>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</si>
  <si>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</si>
  <si>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</si>
  <si>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</si>
  <si>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</si>
  <si>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</si>
  <si>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</si>
  <si>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</si>
  <si>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</si>
  <si>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</si>
  <si>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</si>
  <si>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</si>
  <si>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</si>
  <si>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</si>
  <si>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</si>
  <si>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</si>
  <si>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</si>
  <si>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</si>
  <si>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</si>
  <si>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</si>
  <si>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</si>
  <si>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</si>
  <si>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</si>
  <si>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</si>
  <si>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</si>
  <si>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</si>
  <si>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</si>
  <si>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</si>
  <si>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</si>
  <si>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</si>
  <si>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</si>
  <si>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</si>
  <si>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</si>
  <si>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</si>
  <si>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</si>
  <si>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</si>
  <si>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</si>
  <si>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</si>
  <si>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</si>
  <si>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</si>
  <si>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</si>
  <si>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</si>
  <si>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</si>
  <si>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</si>
  <si>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</si>
  <si>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</si>
  <si>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</si>
  <si>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</si>
  <si>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</si>
  <si>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</si>
  <si>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</si>
  <si>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</si>
  <si>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</si>
  <si>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</si>
  <si>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</si>
  <si>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</si>
  <si>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</si>
  <si>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</si>
  <si>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</si>
  <si>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</si>
  <si>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</si>
  <si>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</si>
  <si>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</si>
  <si>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</si>
  <si>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</si>
  <si>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</si>
  <si>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</si>
  <si>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</si>
  <si>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</si>
  <si>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</si>
  <si>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</si>
  <si>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</si>
  <si>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</si>
  <si>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</si>
  <si>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</si>
  <si>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</si>
  <si>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</si>
  <si>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</si>
  <si>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</si>
  <si>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</si>
  <si>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</si>
  <si>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</si>
  <si>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</si>
  <si>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</si>
  <si>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</si>
  <si>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</si>
  <si>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</si>
  <si>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</si>
  <si>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</si>
  <si>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</si>
  <si>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</si>
  <si>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</si>
  <si>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</si>
  <si>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</si>
  <si>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</si>
  <si>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</si>
  <si>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</si>
  <si>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</si>
  <si>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</si>
  <si>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</si>
  <si>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</si>
  <si>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</si>
  <si>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</si>
  <si>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</si>
  <si>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</si>
  <si>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</si>
  <si>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</si>
  <si>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</si>
  <si>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</si>
  <si>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</si>
  <si>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</si>
  <si>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</si>
  <si>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</si>
  <si>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</si>
  <si>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</si>
  <si>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</si>
  <si>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</si>
  <si>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</si>
  <si>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</si>
  <si>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</si>
  <si>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</si>
  <si>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</si>
  <si>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</si>
  <si>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</si>
  <si>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</si>
  <si>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</si>
  <si>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</si>
  <si>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</si>
  <si>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</si>
  <si>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</si>
  <si>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</si>
  <si>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</si>
  <si>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</si>
  <si>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</si>
  <si>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</si>
  <si>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</si>
  <si>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</si>
  <si>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</si>
  <si>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</si>
  <si>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</si>
  <si>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</si>
  <si>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</si>
  <si>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</si>
  <si>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</si>
  <si>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</si>
  <si>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</si>
  <si>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</si>
  <si>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</si>
  <si>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</si>
  <si>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</si>
  <si>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</si>
  <si>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</si>
  <si>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</si>
  <si>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</si>
  <si>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</si>
  <si>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</si>
  <si>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</si>
  <si>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</si>
  <si>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</si>
  <si>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</si>
  <si>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</si>
  <si>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</si>
  <si>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</si>
  <si>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</si>
  <si>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</si>
  <si>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</si>
  <si>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</si>
  <si>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</si>
  <si>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</si>
  <si>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</si>
  <si>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</si>
  <si>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</si>
  <si>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</si>
  <si>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</si>
  <si>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</si>
  <si>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</si>
  <si>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</si>
  <si>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</si>
  <si>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</si>
  <si>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</si>
  <si>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</si>
  <si>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</si>
  <si>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</si>
  <si>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</si>
  <si>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</si>
  <si>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</si>
  <si>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</si>
  <si>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</si>
  <si>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</si>
  <si>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</si>
  <si>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</si>
  <si>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</si>
  <si>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</si>
  <si>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</si>
  <si>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</si>
  <si>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</si>
  <si>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</si>
  <si>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</si>
  <si>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</si>
  <si>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</si>
  <si>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</si>
  <si>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</si>
  <si>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</si>
  <si>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</si>
  <si>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</si>
  <si>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</si>
  <si>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</si>
  <si>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</si>
  <si>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</si>
  <si>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</si>
  <si>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</si>
  <si>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</si>
  <si>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</si>
  <si>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</si>
  <si>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</si>
  <si>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</si>
  <si>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</si>
  <si>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</si>
  <si>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</si>
  <si>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</si>
  <si>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</si>
  <si>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</si>
  <si>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</si>
  <si>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</si>
  <si>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</si>
  <si>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</si>
  <si>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</si>
  <si>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</si>
  <si>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</si>
  <si>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</si>
  <si>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</si>
  <si>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</si>
  <si>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</si>
  <si>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</si>
  <si>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</si>
  <si>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</si>
  <si>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</si>
  <si>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</si>
  <si>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</si>
  <si>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</si>
  <si>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</si>
  <si>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</si>
  <si>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</si>
  <si>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</si>
  <si>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</si>
  <si>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</si>
  <si>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</si>
  <si>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</si>
  <si>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</si>
  <si>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</si>
  <si>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</si>
  <si>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</si>
  <si>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</si>
  <si>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</si>
  <si>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</si>
  <si>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</si>
  <si>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</si>
  <si>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</si>
  <si>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</si>
  <si>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</si>
  <si>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</si>
  <si>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</si>
  <si>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</si>
  <si>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</si>
  <si>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</si>
  <si>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</si>
  <si>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</si>
  <si>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</si>
  <si>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</si>
  <si>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</si>
  <si>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</si>
  <si>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</si>
  <si>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</si>
  <si>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</si>
  <si>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</si>
  <si>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</si>
  <si>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</si>
  <si>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</si>
  <si>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</si>
  <si>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</si>
  <si>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</si>
  <si>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</si>
  <si>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</si>
  <si>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</si>
  <si>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</si>
  <si>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</si>
  <si>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</si>
  <si>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</si>
  <si>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</si>
  <si>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</si>
  <si>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</si>
  <si>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</si>
  <si>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</si>
  <si>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</si>
  <si>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</si>
  <si>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</si>
  <si>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</si>
  <si>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</si>
  <si>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</si>
  <si>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</si>
  <si>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</si>
  <si>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</si>
  <si>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</si>
  <si>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</si>
  <si>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</si>
  <si>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</si>
  <si>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</si>
  <si>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</si>
  <si>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</si>
  <si>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</si>
  <si>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</si>
  <si>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</si>
  <si>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</si>
  <si>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</si>
  <si>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</si>
  <si>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</si>
  <si>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</si>
  <si>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</si>
  <si>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</si>
  <si>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</si>
  <si>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</si>
  <si>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</si>
  <si>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</si>
  <si>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</si>
  <si>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</si>
  <si>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</si>
  <si>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</si>
  <si>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</si>
  <si>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</si>
  <si>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</si>
  <si>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</si>
  <si>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</si>
  <si>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</si>
  <si>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</si>
  <si>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</si>
  <si>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</si>
  <si>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</si>
  <si>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</si>
  <si>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</si>
  <si>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</si>
  <si>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</si>
  <si>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</si>
  <si>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</si>
  <si>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</si>
  <si>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</si>
  <si>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</si>
  <si>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</si>
  <si>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</si>
  <si>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</si>
  <si>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</si>
  <si>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</si>
  <si>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</si>
  <si>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</si>
  <si>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</si>
  <si>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</si>
  <si>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</si>
  <si>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</si>
  <si>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</si>
  <si>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</si>
  <si>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</si>
  <si>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</si>
  <si>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</si>
  <si>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</si>
  <si>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</si>
  <si>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</si>
  <si>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</si>
  <si>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</si>
  <si>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</si>
  <si>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</si>
  <si>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</si>
  <si>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</si>
  <si>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</si>
  <si>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</si>
  <si>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</si>
  <si>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</si>
  <si>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</si>
  <si>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</si>
  <si>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</si>
  <si>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</si>
  <si>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</si>
  <si>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</si>
  <si>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</si>
  <si>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</si>
  <si>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</si>
  <si>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</si>
  <si>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</si>
  <si>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</si>
  <si>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</si>
  <si>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</si>
  <si>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</si>
  <si>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</si>
  <si>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</si>
  <si>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</si>
  <si>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</si>
  <si>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</si>
  <si>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</si>
  <si>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</si>
  <si>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</si>
  <si>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</si>
  <si>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</si>
  <si>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</si>
  <si>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</si>
  <si>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</si>
  <si>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</si>
  <si>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</si>
  <si>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</si>
  <si>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</si>
  <si>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</si>
  <si>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</si>
  <si>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</si>
  <si>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</si>
  <si>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</si>
  <si>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</si>
  <si>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</si>
  <si>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</si>
  <si>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</si>
  <si>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</si>
  <si>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</si>
  <si>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</si>
  <si>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</si>
  <si>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</si>
  <si>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</si>
  <si>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</si>
  <si>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</si>
  <si>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</si>
  <si>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</si>
  <si>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</si>
  <si>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</si>
  <si>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</si>
  <si>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</si>
  <si>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</si>
  <si>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</si>
  <si>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</si>
  <si>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</si>
  <si>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</si>
  <si>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</si>
  <si>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</si>
  <si>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</si>
  <si>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</si>
  <si>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</si>
  <si>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</si>
  <si>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</si>
  <si>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</si>
  <si>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</si>
  <si>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</si>
  <si>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</si>
  <si>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</si>
  <si>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</si>
  <si>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</si>
  <si>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</si>
  <si>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</si>
  <si>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</si>
  <si>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</si>
  <si>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</si>
  <si>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</si>
  <si>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</si>
  <si>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</si>
  <si>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</si>
  <si>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</si>
  <si>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</si>
  <si>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</si>
  <si>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</si>
  <si>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</si>
  <si>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</si>
  <si>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</si>
  <si>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</si>
  <si>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</si>
  <si>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</si>
  <si>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</si>
  <si>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</si>
  <si>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</si>
  <si>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</si>
  <si>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</si>
  <si>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</si>
  <si>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</si>
  <si>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</si>
  <si>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</si>
  <si>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</si>
  <si>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</si>
  <si>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</si>
  <si>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</si>
  <si>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</si>
  <si>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</si>
  <si>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</si>
  <si>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</si>
  <si>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</si>
  <si>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</si>
  <si>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</si>
  <si>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</si>
  <si>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</si>
  <si>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</si>
  <si>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</si>
  <si>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</si>
  <si>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</si>
  <si>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</si>
  <si>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</si>
  <si>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</si>
  <si>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</si>
  <si>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</si>
  <si>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</si>
  <si>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</si>
  <si>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</si>
  <si>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</si>
  <si>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</si>
  <si>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</si>
  <si>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</si>
  <si>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</si>
  <si>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</si>
  <si>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</si>
  <si>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</si>
  <si>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</si>
  <si>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</si>
  <si>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</si>
  <si>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</si>
  <si>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</si>
  <si>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</si>
  <si>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</si>
  <si>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</si>
  <si>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</si>
  <si>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</si>
  <si>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</si>
  <si>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</si>
  <si>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</si>
  <si>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</si>
  <si>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</si>
  <si>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</si>
  <si>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</si>
  <si>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</si>
  <si>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</si>
  <si>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</si>
  <si>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</si>
  <si>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</si>
  <si>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</si>
  <si>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</si>
  <si>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</si>
  <si>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</si>
  <si>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</si>
  <si>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</si>
  <si>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</si>
  <si>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</si>
  <si>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</si>
  <si>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</si>
  <si>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</si>
  <si>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</si>
  <si>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</si>
  <si>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</si>
  <si>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</si>
  <si>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</si>
  <si>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</si>
  <si>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</si>
  <si>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</si>
  <si>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</si>
  <si>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</si>
  <si>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</si>
  <si>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</si>
  <si>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</si>
  <si>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</si>
  <si>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</si>
  <si>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</si>
  <si>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</si>
  <si>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</si>
  <si>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</si>
  <si>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</si>
  <si>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</si>
  <si>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</si>
  <si>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</si>
  <si>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</si>
  <si>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</si>
  <si>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</si>
  <si>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</si>
  <si>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</si>
  <si>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</si>
  <si>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</si>
  <si>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</si>
  <si>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</si>
  <si>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</si>
  <si>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</si>
  <si>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</si>
  <si>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</si>
  <si>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</si>
  <si>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</si>
  <si>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</si>
  <si>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</si>
  <si>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</si>
  <si>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</si>
  <si>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</si>
  <si>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</si>
  <si>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</si>
  <si>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</si>
  <si>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</si>
  <si>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</si>
  <si>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</si>
  <si>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</si>
  <si>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</si>
  <si>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</si>
  <si>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</si>
  <si>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</si>
  <si>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</si>
  <si>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</si>
  <si>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</si>
  <si>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</si>
  <si>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</si>
  <si>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</si>
  <si>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</si>
  <si>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</si>
  <si>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</si>
  <si>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</si>
  <si>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</si>
  <si>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</si>
  <si>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</si>
  <si>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</si>
  <si>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</si>
  <si>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</si>
  <si>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</si>
  <si>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</si>
  <si>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</si>
  <si>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</si>
  <si>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</si>
  <si>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</si>
  <si>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</si>
  <si>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</si>
  <si>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</si>
  <si>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</si>
  <si>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</si>
  <si>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</si>
  <si>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</si>
  <si>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</si>
  <si>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</si>
  <si>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</si>
  <si>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</si>
  <si>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</si>
  <si>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</si>
  <si>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</si>
  <si>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</si>
  <si>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</si>
  <si>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</si>
  <si>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</si>
  <si>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</si>
  <si>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</si>
  <si>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</si>
  <si>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</si>
  <si>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</si>
  <si>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</si>
  <si>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</si>
  <si>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</si>
  <si>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</si>
  <si>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</si>
  <si>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</si>
  <si>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</si>
  <si>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</si>
  <si>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</si>
  <si>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</si>
  <si>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</si>
  <si>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</si>
  <si>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</si>
  <si>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</si>
  <si>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</si>
  <si>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</si>
  <si>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</si>
  <si>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</si>
  <si>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</si>
  <si>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</si>
  <si>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</si>
  <si>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</si>
  <si>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</si>
  <si>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</si>
  <si>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</si>
  <si>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</si>
  <si>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</si>
  <si>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</si>
  <si>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</si>
  <si>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</si>
  <si>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</si>
  <si>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</si>
  <si>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</si>
  <si>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</si>
  <si>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</si>
  <si>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</si>
  <si>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</si>
  <si>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</si>
  <si>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</si>
  <si>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</si>
  <si>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</si>
  <si>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</si>
  <si>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</si>
  <si>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</si>
  <si>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</si>
  <si>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</si>
  <si>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</si>
  <si>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</si>
  <si>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</si>
  <si>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</si>
  <si>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</si>
  <si>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</si>
  <si>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</si>
  <si>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</si>
  <si>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</si>
  <si>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</si>
  <si>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</si>
  <si>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</si>
  <si>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</si>
  <si>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</si>
  <si>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</si>
  <si>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</si>
  <si>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</si>
  <si>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</si>
  <si>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</si>
  <si>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</si>
  <si>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</si>
  <si>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</si>
  <si>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</si>
  <si>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</si>
  <si>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</si>
  <si>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</si>
  <si>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</si>
  <si>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</si>
  <si>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</si>
  <si>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</si>
  <si>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</si>
  <si>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</si>
  <si>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</si>
  <si>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</si>
  <si>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</si>
  <si>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</si>
  <si>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</si>
  <si>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</si>
  <si>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</si>
  <si>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</si>
  <si>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</si>
  <si>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</si>
  <si>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</si>
  <si>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</si>
  <si>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</si>
  <si>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</si>
  <si>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</si>
  <si>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</si>
  <si>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</si>
  <si>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</si>
  <si>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</si>
  <si>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</si>
  <si>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</si>
  <si>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</si>
  <si>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</si>
  <si>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</si>
  <si>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</si>
  <si>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</si>
  <si>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</si>
  <si>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</si>
  <si>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</si>
  <si>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</si>
  <si>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</si>
  <si>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</si>
  <si>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</si>
  <si>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</si>
  <si>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</si>
  <si>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</si>
  <si>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</si>
  <si>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</si>
  <si>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</si>
  <si>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</si>
  <si>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</si>
  <si>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</si>
  <si>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</si>
  <si>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</si>
  <si>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</si>
  <si>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</si>
  <si>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</si>
  <si>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</si>
  <si>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</si>
  <si>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</si>
  <si>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</si>
  <si>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</si>
  <si>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</si>
  <si>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</si>
  <si>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</si>
  <si>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</si>
  <si>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</si>
  <si>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</si>
  <si>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</si>
  <si>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</si>
  <si>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</si>
  <si>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</si>
  <si>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</si>
  <si>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</si>
  <si>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</si>
  <si>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</si>
  <si>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</si>
  <si>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</si>
  <si>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</si>
  <si>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</si>
  <si>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</si>
  <si>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</si>
  <si>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</si>
  <si>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</si>
  <si>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</si>
  <si>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</si>
  <si>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</si>
  <si>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</si>
  <si>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</si>
  <si>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</si>
  <si>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</si>
  <si>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</si>
  <si>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</si>
  <si>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</si>
  <si>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</si>
  <si>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</si>
  <si>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</si>
  <si>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</si>
  <si>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</si>
  <si>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</si>
  <si>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</si>
  <si>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</si>
  <si>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</si>
  <si>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</si>
  <si>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</si>
  <si>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</si>
  <si>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</si>
  <si>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</si>
  <si>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</si>
  <si>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</si>
  <si>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</si>
  <si>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</si>
  <si>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</si>
  <si>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</si>
  <si>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</si>
  <si>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</si>
  <si>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</si>
  <si>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</si>
  <si>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</si>
  <si>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</si>
  <si>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</si>
  <si>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</si>
  <si>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</si>
  <si>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</si>
  <si>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</si>
  <si>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</si>
  <si>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</si>
  <si>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</si>
  <si>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</si>
  <si>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</si>
  <si>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</si>
  <si>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</si>
  <si>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</si>
  <si>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</si>
  <si>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</si>
  <si>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</si>
  <si>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</si>
  <si>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</si>
  <si>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</si>
  <si>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</si>
  <si>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</si>
  <si>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</si>
  <si>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</si>
  <si>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</si>
  <si>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</si>
  <si>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</si>
  <si>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</si>
  <si>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</si>
  <si>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</si>
  <si>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</si>
  <si>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</si>
  <si>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</si>
  <si>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</si>
  <si>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</si>
  <si>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</si>
  <si>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</si>
  <si>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</si>
  <si>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</si>
  <si>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</si>
  <si>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</si>
  <si>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</si>
  <si>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</si>
  <si>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</si>
  <si>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</si>
  <si>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</si>
  <si>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</si>
  <si>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</si>
  <si>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</si>
  <si>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</si>
  <si>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</si>
  <si>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</si>
  <si>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</si>
  <si>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</si>
  <si>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</si>
  <si>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</si>
  <si>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</si>
  <si>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</si>
  <si>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</si>
  <si>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</si>
  <si>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</si>
  <si>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</si>
  <si>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</si>
  <si>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</si>
  <si>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</si>
  <si>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</si>
  <si>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</si>
  <si>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</si>
  <si>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</si>
  <si>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</si>
  <si>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</si>
  <si>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</si>
  <si>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</si>
  <si>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</si>
  <si>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</si>
  <si>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</si>
  <si>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</si>
  <si>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</si>
  <si>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</si>
  <si>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</si>
  <si>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</si>
  <si>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</si>
  <si>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</si>
  <si>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</si>
  <si>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</si>
  <si>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</si>
  <si>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</si>
  <si>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</si>
  <si>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</si>
  <si>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</si>
  <si>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</si>
  <si>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</si>
  <si>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</si>
  <si>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</si>
  <si>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</si>
  <si>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</si>
  <si>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</si>
  <si>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</si>
  <si>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</si>
  <si>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</si>
  <si>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</si>
  <si>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</si>
  <si>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</si>
  <si>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</si>
  <si>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</si>
  <si>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</si>
  <si>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</si>
  <si>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</si>
  <si>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</si>
  <si>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</si>
  <si>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</si>
  <si>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</si>
  <si>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</si>
  <si>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</si>
  <si>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</si>
  <si>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</si>
  <si>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</si>
  <si>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</si>
  <si>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</si>
  <si>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</si>
  <si>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</si>
  <si>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</si>
  <si>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</si>
  <si>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</si>
  <si>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</si>
  <si>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</si>
  <si>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</si>
  <si>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</si>
  <si>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</si>
  <si>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</si>
  <si>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</si>
  <si>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</si>
  <si>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</si>
  <si>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</si>
  <si>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</si>
  <si>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</si>
  <si>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</si>
  <si>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</si>
  <si>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</si>
  <si>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</si>
  <si>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</si>
  <si>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</si>
  <si>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</si>
  <si>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</si>
  <si>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</si>
  <si>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</si>
  <si>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</si>
  <si>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</si>
  <si>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</si>
  <si>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</si>
  <si>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</si>
  <si>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</si>
  <si>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</si>
  <si>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</si>
  <si>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</si>
  <si>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</si>
  <si>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</si>
  <si>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</si>
  <si>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</si>
  <si>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</si>
  <si>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</si>
  <si>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</si>
  <si>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</si>
  <si>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</si>
  <si>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</si>
  <si>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</si>
  <si>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</si>
  <si>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</si>
  <si>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</si>
  <si>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</si>
  <si>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</si>
  <si>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</si>
  <si>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</si>
  <si>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</si>
  <si>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</si>
  <si>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</si>
  <si>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</si>
  <si>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</si>
  <si>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</si>
  <si>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</si>
  <si>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</si>
  <si>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</si>
  <si>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</si>
  <si>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</si>
  <si>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</si>
  <si>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</si>
  <si>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</si>
  <si>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</si>
  <si>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</si>
  <si>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</si>
  <si>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</si>
  <si>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</si>
  <si>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</si>
  <si>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</si>
  <si>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</si>
  <si>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</si>
  <si>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</si>
  <si>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</si>
  <si>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</si>
  <si>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</si>
  <si>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</si>
  <si>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</si>
  <si>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</si>
  <si>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</si>
  <si>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</si>
  <si>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</si>
  <si>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</si>
  <si>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</si>
  <si>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</si>
  <si>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</si>
  <si>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</si>
  <si>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</si>
  <si>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</si>
  <si>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</si>
  <si>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</si>
  <si>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</si>
  <si>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</si>
  <si>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</si>
  <si>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</si>
  <si>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</si>
  <si>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</si>
  <si>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</si>
  <si>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</si>
  <si>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</si>
  <si>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</si>
  <si>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</si>
  <si>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</si>
  <si>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</si>
  <si>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</si>
  <si>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</si>
  <si>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</si>
  <si>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</si>
  <si>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</si>
  <si>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</si>
  <si>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</si>
  <si>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</si>
  <si>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</si>
  <si>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</si>
  <si>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</si>
  <si>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</si>
  <si>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</si>
  <si>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</si>
  <si>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</si>
  <si>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</si>
  <si>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</si>
  <si>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</si>
  <si>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</si>
  <si>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</si>
  <si>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</si>
  <si>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</si>
  <si>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</si>
  <si>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</si>
  <si>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</si>
  <si>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</si>
  <si>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</si>
  <si>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</si>
  <si>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</si>
  <si>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</si>
  <si>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</si>
  <si>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</si>
  <si>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</si>
  <si>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</si>
  <si>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</si>
  <si>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</si>
  <si>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</si>
  <si>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</si>
  <si>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</si>
  <si>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</si>
  <si>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</si>
  <si>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</si>
  <si>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</si>
  <si>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</si>
  <si>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</si>
  <si>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</si>
  <si>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</si>
  <si>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</si>
  <si>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</si>
  <si>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</si>
  <si>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</si>
  <si>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</si>
  <si>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</si>
  <si>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</si>
  <si>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</si>
  <si>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</si>
  <si>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</si>
  <si>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</si>
  <si>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</si>
  <si>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</si>
  <si>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</si>
  <si>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</si>
  <si>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</si>
  <si>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</si>
  <si>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</si>
  <si>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</si>
  <si>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</si>
  <si>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</si>
  <si>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</si>
  <si>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</si>
  <si>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</si>
  <si>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</si>
  <si>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</si>
  <si>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</si>
  <si>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</si>
  <si>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</si>
  <si>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</si>
  <si>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</si>
  <si>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</si>
  <si>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</si>
  <si>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</si>
  <si>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</si>
  <si>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</si>
  <si>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</si>
  <si>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</si>
  <si>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</si>
  <si>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</si>
  <si>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</si>
  <si>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</si>
  <si>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</si>
  <si>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</si>
  <si>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</si>
  <si>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</si>
  <si>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</si>
  <si>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</si>
  <si>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</si>
  <si>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</si>
  <si>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</si>
  <si>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</si>
  <si>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</si>
  <si>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</si>
  <si>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</si>
  <si>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</si>
  <si>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</si>
  <si>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</si>
  <si>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</si>
  <si>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</si>
  <si>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</si>
  <si>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</si>
  <si>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</si>
  <si>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</si>
  <si>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</si>
  <si>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</si>
  <si>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</si>
  <si>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</si>
  <si>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</si>
  <si>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</si>
  <si>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</si>
  <si>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</si>
  <si>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</si>
  <si>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</si>
  <si>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</si>
  <si>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</si>
  <si>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</si>
  <si>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</si>
  <si>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</si>
  <si>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</si>
  <si>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</si>
  <si>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</si>
  <si>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</si>
  <si>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</si>
  <si>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</si>
  <si>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</si>
  <si>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</si>
  <si>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</si>
  <si>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</si>
  <si>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</si>
  <si>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</si>
  <si>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</si>
  <si>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</si>
  <si>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</si>
  <si>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</si>
  <si>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</si>
  <si>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</si>
  <si>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</si>
  <si>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</si>
  <si>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</si>
  <si>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</si>
  <si>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</si>
  <si>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</si>
  <si>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</si>
  <si>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</si>
  <si>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</si>
  <si>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</si>
  <si>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</si>
  <si>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</si>
  <si>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</si>
  <si>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</si>
  <si>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</si>
  <si>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</si>
  <si>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</si>
  <si>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</si>
  <si>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</si>
  <si>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</si>
  <si>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</si>
  <si>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</si>
  <si>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</si>
  <si>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</si>
  <si>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</si>
  <si>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</si>
  <si>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</si>
  <si>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</si>
  <si>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</si>
  <si>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</si>
  <si>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</si>
  <si>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</si>
  <si>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</si>
  <si>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</si>
  <si>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</si>
  <si>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</si>
  <si>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</si>
  <si>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</si>
  <si>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</si>
  <si>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</si>
  <si>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</si>
  <si>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</si>
  <si>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</si>
  <si>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</si>
  <si>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</si>
  <si>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</si>
  <si>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</si>
  <si>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</si>
  <si>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</si>
  <si>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</si>
  <si>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</si>
  <si>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</si>
  <si>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</si>
  <si>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</si>
  <si>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</si>
  <si>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</si>
  <si>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</si>
  <si>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</si>
  <si>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</si>
  <si>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</si>
  <si>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</si>
  <si>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</si>
  <si>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</si>
  <si>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</si>
  <si>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</si>
  <si>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</si>
  <si>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</si>
  <si>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</si>
  <si>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</si>
  <si>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</si>
  <si>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</si>
  <si>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</si>
  <si>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</si>
  <si>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</si>
  <si>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</si>
  <si>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</si>
  <si>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</si>
  <si>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</si>
  <si>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</si>
  <si>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</si>
  <si>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</si>
  <si>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</si>
  <si>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</si>
  <si>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</si>
  <si>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</si>
  <si>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</si>
  <si>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</si>
  <si>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</si>
  <si>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</si>
  <si>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</si>
  <si>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</si>
  <si>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</si>
  <si>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</si>
  <si>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</si>
  <si>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</si>
  <si>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</si>
  <si>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</si>
  <si>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</si>
  <si>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</si>
  <si>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</si>
  <si>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</si>
  <si>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</si>
  <si>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</si>
  <si>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</si>
  <si>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</si>
  <si>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</si>
  <si>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</si>
  <si>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</si>
  <si>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</si>
  <si>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</si>
  <si>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</si>
  <si>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</si>
  <si>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</si>
  <si>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</si>
  <si>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</si>
  <si>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</si>
  <si>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</si>
  <si>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</si>
  <si>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</si>
  <si>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</si>
  <si>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</si>
  <si>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</si>
  <si>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</si>
  <si>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</si>
  <si>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</si>
  <si>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</si>
  <si>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</si>
  <si>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</si>
  <si>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</si>
  <si>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</si>
  <si>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</si>
  <si>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</si>
  <si>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</si>
  <si>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</si>
  <si>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</si>
  <si>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</si>
  <si>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</si>
  <si>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</si>
  <si>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</si>
  <si>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</si>
  <si>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</si>
  <si>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</si>
  <si>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</si>
  <si>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</si>
  <si>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</si>
  <si>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</si>
  <si>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</si>
  <si>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</si>
  <si>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</si>
  <si>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</si>
  <si>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</si>
  <si>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</si>
  <si>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</si>
  <si>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</si>
  <si>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</si>
  <si>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</si>
  <si>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</si>
  <si>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</si>
  <si>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</si>
  <si>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</si>
  <si>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</si>
  <si>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</si>
  <si>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</si>
  <si>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</si>
  <si>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</si>
  <si>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</si>
  <si>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</si>
  <si>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</si>
  <si>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</si>
  <si>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</si>
  <si>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</si>
  <si>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</si>
  <si>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</si>
  <si>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</si>
  <si>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</si>
  <si>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</si>
  <si>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</si>
  <si>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</si>
  <si>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</si>
  <si>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</si>
  <si>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</si>
  <si>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</si>
  <si>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</si>
  <si>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</si>
  <si>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</si>
  <si>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</si>
  <si>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</si>
  <si>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</si>
  <si>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</si>
  <si>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</si>
  <si>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</si>
  <si>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</si>
  <si>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</si>
  <si>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</si>
  <si>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</si>
  <si>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</si>
  <si>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</si>
  <si>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</si>
  <si>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</si>
  <si>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</si>
  <si>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</si>
  <si>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</si>
  <si>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</si>
  <si>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</si>
  <si>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</si>
  <si>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</si>
  <si>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</si>
  <si>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</si>
  <si>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</si>
  <si>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</si>
  <si>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</si>
  <si>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</si>
  <si>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</si>
  <si>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</si>
  <si>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</si>
  <si>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</si>
  <si>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</si>
  <si>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</si>
  <si>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</si>
  <si>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</si>
  <si>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</si>
  <si>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</si>
  <si>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</si>
  <si>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</si>
  <si>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</si>
  <si>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</si>
  <si>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</si>
  <si>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</si>
  <si>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</si>
  <si>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</si>
  <si>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</si>
  <si>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</si>
  <si>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</si>
  <si>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</si>
  <si>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</si>
  <si>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</si>
  <si>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</si>
  <si>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</si>
  <si>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</si>
  <si>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</si>
  <si>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</si>
  <si>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</si>
  <si>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</si>
  <si>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</si>
  <si>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</si>
  <si>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</si>
  <si>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</si>
  <si>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</si>
  <si>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</si>
  <si>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</si>
  <si>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</si>
  <si>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</si>
  <si>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</si>
  <si>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</si>
  <si>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</si>
  <si>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</si>
  <si>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</si>
  <si>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</si>
  <si>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</si>
  <si>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</si>
  <si>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</si>
  <si>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</si>
  <si>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</si>
  <si>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</si>
  <si>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</si>
  <si>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</si>
  <si>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</si>
  <si>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</si>
  <si>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</si>
  <si>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</si>
  <si>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</si>
  <si>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</si>
  <si>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</si>
  <si>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</si>
  <si>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</si>
  <si>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</si>
  <si>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</si>
  <si>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</si>
  <si>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</si>
  <si>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</si>
  <si>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</si>
  <si>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</si>
  <si>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</si>
  <si>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</si>
  <si>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</si>
  <si>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</si>
  <si>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</si>
  <si>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</si>
  <si>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</si>
  <si>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</si>
  <si>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</si>
  <si>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</si>
  <si>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</si>
  <si>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</si>
  <si>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</si>
  <si>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</si>
  <si>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</si>
  <si>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</si>
  <si>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</si>
  <si>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</si>
  <si>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</si>
  <si>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</si>
  <si>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</si>
  <si>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</si>
  <si>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</si>
  <si>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</si>
  <si>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</si>
  <si>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</si>
  <si>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</si>
  <si>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</si>
  <si>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</si>
  <si>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</si>
  <si>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</si>
  <si>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</si>
  <si>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</si>
  <si>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</si>
  <si>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</si>
  <si>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</si>
  <si>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</si>
  <si>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</si>
  <si>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</si>
  <si>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</si>
  <si>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</si>
  <si>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</si>
  <si>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</si>
  <si>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</si>
  <si>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</si>
  <si>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</si>
  <si>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</si>
  <si>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</si>
  <si>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</si>
  <si>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</si>
  <si>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</si>
  <si>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</si>
  <si>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</si>
  <si>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</si>
  <si>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</si>
  <si>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</si>
  <si>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</si>
  <si>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</si>
  <si>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</si>
  <si>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</si>
  <si>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</si>
  <si>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</si>
  <si>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</si>
  <si>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</si>
  <si>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</si>
  <si>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</si>
  <si>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</si>
  <si>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</si>
  <si>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</si>
  <si>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</si>
  <si>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</si>
  <si>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</si>
  <si>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</si>
  <si>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</si>
  <si>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</si>
  <si>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</si>
  <si>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</si>
  <si>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</si>
  <si>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</si>
  <si>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</si>
  <si>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</si>
  <si>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</si>
  <si>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</si>
  <si>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</si>
  <si>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</si>
  <si>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</si>
  <si>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</si>
  <si>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</si>
  <si>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</si>
  <si>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</si>
  <si>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</si>
  <si>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</si>
  <si>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</si>
  <si>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</si>
  <si>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</si>
  <si>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</si>
  <si>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</si>
  <si>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</si>
  <si>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</si>
  <si>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</si>
  <si>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</si>
  <si>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</si>
  <si>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</si>
  <si>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</si>
  <si>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</si>
  <si>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</si>
  <si>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</si>
  <si>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</si>
  <si>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</si>
  <si>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</si>
  <si>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</si>
  <si>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</si>
  <si>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</si>
  <si>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</si>
  <si>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</si>
  <si>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</si>
  <si>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</si>
  <si>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</si>
  <si>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</si>
  <si>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</si>
  <si>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</si>
  <si>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</si>
  <si>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</si>
  <si>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</si>
  <si>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</si>
  <si>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</si>
  <si>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</si>
  <si>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</si>
  <si>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</si>
  <si>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</si>
  <si>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</si>
  <si>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</si>
  <si>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</si>
  <si>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</si>
  <si>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</si>
  <si>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</si>
  <si>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</si>
  <si>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</si>
  <si>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</si>
  <si>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</si>
  <si>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</si>
  <si>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</si>
  <si>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</si>
  <si>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</si>
  <si>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</si>
  <si>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</si>
  <si>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</si>
  <si>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</si>
  <si>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</si>
  <si>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</si>
  <si>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</si>
  <si>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</si>
  <si>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</si>
  <si>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</si>
  <si>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</si>
  <si>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</si>
  <si>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</si>
  <si>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</si>
  <si>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</si>
  <si>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</si>
  <si>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</si>
  <si>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</si>
  <si>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</si>
  <si>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</si>
  <si>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</si>
  <si>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</si>
  <si>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</si>
  <si>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</si>
  <si>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</si>
  <si>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</si>
  <si>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</si>
  <si>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</si>
  <si>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</si>
  <si>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</si>
  <si>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</si>
  <si>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</si>
  <si>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</si>
  <si>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</si>
  <si>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</si>
  <si>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</si>
  <si>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</si>
  <si>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</si>
  <si>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</si>
  <si>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</si>
  <si>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</si>
  <si>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</si>
  <si>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</si>
  <si>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</si>
  <si>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</si>
  <si>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</si>
  <si>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</si>
  <si>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</si>
  <si>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</si>
  <si>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</si>
  <si>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</si>
  <si>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</si>
  <si>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</si>
  <si>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</si>
  <si>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</si>
  <si>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</si>
  <si>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</si>
  <si>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</si>
  <si>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</si>
  <si>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</si>
  <si>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</si>
  <si>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</si>
  <si>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</si>
  <si>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</si>
  <si>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</si>
  <si>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</si>
  <si>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</si>
  <si>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</si>
  <si>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</si>
  <si>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</si>
  <si>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</si>
  <si>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</si>
  <si>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</si>
  <si>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</si>
  <si>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</si>
  <si>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</si>
  <si>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</si>
  <si>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</si>
  <si>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</si>
  <si>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</si>
  <si>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</si>
  <si>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</si>
  <si>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</si>
  <si>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</si>
  <si>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</si>
  <si>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</si>
  <si>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</si>
  <si>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</si>
  <si>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</si>
  <si>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</si>
  <si>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</si>
  <si>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</si>
  <si>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</si>
  <si>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</si>
  <si>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</si>
  <si>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</si>
  <si>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</si>
  <si>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</si>
  <si>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</si>
  <si>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</si>
  <si>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</si>
  <si>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</si>
  <si>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</si>
  <si>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</si>
  <si>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</si>
  <si>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</si>
  <si>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</si>
  <si>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</si>
  <si>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</si>
  <si>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</si>
  <si>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</si>
  <si>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</si>
  <si>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</si>
  <si>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</si>
  <si>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</si>
  <si>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</si>
  <si>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</si>
  <si>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</si>
  <si>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</si>
  <si>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</si>
  <si>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</si>
  <si>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</si>
  <si>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</si>
  <si>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</si>
  <si>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</si>
  <si>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</si>
  <si>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</si>
  <si>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</si>
  <si>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</si>
  <si>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</si>
  <si>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</si>
  <si>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</si>
  <si>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</si>
  <si>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</si>
  <si>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</si>
  <si>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</si>
  <si>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</si>
  <si>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</si>
  <si>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</si>
  <si>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</si>
  <si>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</si>
  <si>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</si>
  <si>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</si>
  <si>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</si>
  <si>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</si>
  <si>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</si>
  <si>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</si>
  <si>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</si>
  <si>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</si>
  <si>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</si>
  <si>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</si>
  <si>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</si>
  <si>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</si>
  <si>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</si>
  <si>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</si>
  <si>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</si>
  <si>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</si>
  <si>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</si>
  <si>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</si>
  <si>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</si>
  <si>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</si>
  <si>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</si>
  <si>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</si>
  <si>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</si>
  <si>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</si>
  <si>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</si>
  <si>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</si>
  <si>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</si>
  <si>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</si>
  <si>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</si>
  <si>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</si>
  <si>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</si>
  <si>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</si>
  <si>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</si>
  <si>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</si>
  <si>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</si>
  <si>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</si>
  <si>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</si>
  <si>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</si>
  <si>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</si>
  <si>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</si>
  <si>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</si>
  <si>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</si>
  <si>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</si>
  <si>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</si>
  <si>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</si>
  <si>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</si>
  <si>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</si>
  <si>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</si>
  <si>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</si>
  <si>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</si>
  <si>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</si>
  <si>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</si>
  <si>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</si>
  <si>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</si>
  <si>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</si>
  <si>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</si>
  <si>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</si>
  <si>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</si>
  <si>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</si>
  <si>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</si>
  <si>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</si>
  <si>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</si>
  <si>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</si>
  <si>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</si>
  <si>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</si>
  <si>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</si>
  <si>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</si>
  <si>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</si>
  <si>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</si>
  <si>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</si>
  <si>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</si>
  <si>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</si>
  <si>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</si>
  <si>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</si>
  <si>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</si>
  <si>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</si>
  <si>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</si>
  <si>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</si>
  <si>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</si>
  <si>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</si>
  <si>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</si>
  <si>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</si>
  <si>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</si>
  <si>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</si>
  <si>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</si>
  <si>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</si>
  <si>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</si>
  <si>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</si>
  <si>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</si>
  <si>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</si>
  <si>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</si>
  <si>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</si>
  <si>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</si>
  <si>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</si>
  <si>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</si>
  <si>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</si>
  <si>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</si>
  <si>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</si>
  <si>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</si>
  <si>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</si>
  <si>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</si>
  <si>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</si>
  <si>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</si>
  <si>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</si>
  <si>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</si>
  <si>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</si>
  <si>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</si>
  <si>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</si>
  <si>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</si>
  <si>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</si>
  <si>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</si>
  <si>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</si>
  <si>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</si>
  <si>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</si>
  <si>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</si>
  <si>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</si>
  <si>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</si>
  <si>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</si>
  <si>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</si>
  <si>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</si>
  <si>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</si>
  <si>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</si>
  <si>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</si>
  <si>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</si>
  <si>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</si>
  <si>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</si>
  <si>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</si>
  <si>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</si>
  <si>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</si>
  <si>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</si>
  <si>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</si>
  <si>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</si>
  <si>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</si>
  <si>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</si>
  <si>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</si>
  <si>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</si>
  <si>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</si>
  <si>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</si>
  <si>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</si>
  <si>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</si>
  <si>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</si>
  <si>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</si>
  <si>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</si>
  <si>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</si>
  <si>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</si>
  <si>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</si>
  <si>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</si>
  <si>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</si>
  <si>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</si>
  <si>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</si>
  <si>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</si>
  <si>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</si>
  <si>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</si>
  <si>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</si>
  <si>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</si>
  <si>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</si>
  <si>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</si>
  <si>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</si>
  <si>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</si>
  <si>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</si>
  <si>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</si>
  <si>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</si>
  <si>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</si>
  <si>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</si>
  <si>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</si>
  <si>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</si>
  <si>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</si>
  <si>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</si>
  <si>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</si>
  <si>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</si>
  <si>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</si>
  <si>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</si>
  <si>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</si>
  <si>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</si>
  <si>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</si>
  <si>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</si>
  <si>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</si>
  <si>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</si>
  <si>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</si>
  <si>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</si>
  <si>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</si>
  <si>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</si>
  <si>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</si>
  <si>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</si>
  <si>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</si>
  <si>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</si>
  <si>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</si>
  <si>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</si>
  <si>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</si>
  <si>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</si>
  <si>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</si>
  <si>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</si>
  <si>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</si>
  <si>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</si>
  <si>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</si>
  <si>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</si>
  <si>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</si>
  <si>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</si>
  <si>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</si>
  <si>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</si>
  <si>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</si>
  <si>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</si>
  <si>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</si>
  <si>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</si>
  <si>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</si>
  <si>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</si>
  <si>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</si>
  <si>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</si>
  <si>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</si>
  <si>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</si>
  <si>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</si>
  <si>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</si>
  <si>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</si>
  <si>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</si>
  <si>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</si>
  <si>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</si>
  <si>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</si>
  <si>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</si>
  <si>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</si>
  <si>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</si>
  <si>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</si>
  <si>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</si>
  <si>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</si>
  <si>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</si>
  <si>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</si>
  <si>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</si>
  <si>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</si>
  <si>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</si>
  <si>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</si>
  <si>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</si>
  <si>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</si>
  <si>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</si>
  <si>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</si>
  <si>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</si>
  <si>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</si>
  <si>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</si>
  <si>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</si>
  <si>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</si>
  <si>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</si>
  <si>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</si>
  <si>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</si>
  <si>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</si>
  <si>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</si>
  <si>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</si>
  <si>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</si>
  <si>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</si>
  <si>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</si>
  <si>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</si>
  <si>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</si>
  <si>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</si>
  <si>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</si>
  <si>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</si>
  <si>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</si>
  <si>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</si>
  <si>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</si>
  <si>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</si>
  <si>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</si>
  <si>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</si>
  <si>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</si>
  <si>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</si>
  <si>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</si>
  <si>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</si>
  <si>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</si>
  <si>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</si>
  <si>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</si>
  <si>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</si>
  <si>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</si>
  <si>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</si>
  <si>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</si>
  <si>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</si>
  <si>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</si>
  <si>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</si>
  <si>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</si>
  <si>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</si>
  <si>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</si>
  <si>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</si>
  <si>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</si>
  <si>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</si>
  <si>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</si>
  <si>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</si>
  <si>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</si>
  <si>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</si>
  <si>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</si>
  <si>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</si>
  <si>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</si>
  <si>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</si>
  <si>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</si>
  <si>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</si>
  <si>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</si>
  <si>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</si>
  <si>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</si>
  <si>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</si>
  <si>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</si>
  <si>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</si>
  <si>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</si>
  <si>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</si>
  <si>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</si>
  <si>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</si>
  <si>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</si>
  <si>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</si>
  <si>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</si>
  <si>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</si>
  <si>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</si>
  <si>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</si>
  <si>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</si>
  <si>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</si>
  <si>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</si>
  <si>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</si>
  <si>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</si>
  <si>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</si>
  <si>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</si>
  <si>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</si>
  <si>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</si>
  <si>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</si>
  <si>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</si>
  <si>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</si>
  <si>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</si>
  <si>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</si>
  <si>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</si>
  <si>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</si>
  <si>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</si>
  <si>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</si>
  <si>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</si>
  <si>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</si>
  <si>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</si>
  <si>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</si>
  <si>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</si>
  <si>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</si>
  <si>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</si>
  <si>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</si>
  <si>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</si>
  <si>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</si>
  <si>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</si>
  <si>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</si>
  <si>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</si>
  <si>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</si>
  <si>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</si>
  <si>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</si>
  <si>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</si>
  <si>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</si>
  <si>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</si>
  <si>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</si>
  <si>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</si>
  <si>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</si>
  <si>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</si>
  <si>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</si>
  <si>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</si>
  <si>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</si>
  <si>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</si>
  <si>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</si>
  <si>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</si>
  <si>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</si>
  <si>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</si>
  <si>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</si>
  <si>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</si>
  <si>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</si>
  <si>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</si>
  <si>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</si>
  <si>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</si>
  <si>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</si>
  <si>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</si>
  <si>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</si>
  <si>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</si>
  <si>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</si>
  <si>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</si>
  <si>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</si>
  <si>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</si>
  <si>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</si>
  <si>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</si>
  <si>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</si>
  <si>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</si>
  <si>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</si>
  <si>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</si>
  <si>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</si>
  <si>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</si>
  <si>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</si>
  <si>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</si>
  <si>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</si>
  <si>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</si>
  <si>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</si>
  <si>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</si>
  <si>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</si>
  <si>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</si>
  <si>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</si>
  <si>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</si>
  <si>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</si>
  <si>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</si>
  <si>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</si>
  <si>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</si>
  <si>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</si>
  <si>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</si>
  <si>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</si>
  <si>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</si>
  <si>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</si>
  <si>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</si>
  <si>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</si>
  <si>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</si>
  <si>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</si>
  <si>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</si>
  <si>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</si>
  <si>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</si>
  <si>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</si>
  <si>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</si>
  <si>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</si>
  <si>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</si>
  <si>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</si>
  <si>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</si>
  <si>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</si>
  <si>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</si>
  <si>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</si>
  <si>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</si>
  <si>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</si>
  <si>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</si>
  <si>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</si>
  <si>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</si>
  <si>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</si>
  <si>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</si>
  <si>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</si>
  <si>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</si>
  <si>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</si>
  <si>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</si>
  <si>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</si>
  <si>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</si>
  <si>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</si>
  <si>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</si>
  <si>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</si>
  <si>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</si>
  <si>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</si>
  <si>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</si>
  <si>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</si>
  <si>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</si>
  <si>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</si>
  <si>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</si>
  <si>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</si>
  <si>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</si>
  <si>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</si>
  <si>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</si>
  <si>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</si>
  <si>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</si>
  <si>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</si>
  <si>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</si>
  <si>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</si>
  <si>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</si>
  <si>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</si>
  <si>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</si>
  <si>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</si>
  <si>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</si>
  <si>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</si>
  <si>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</si>
  <si>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</si>
  <si>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</si>
  <si>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</si>
  <si>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</si>
  <si>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</si>
  <si>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</si>
  <si>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</si>
  <si>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</si>
  <si>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</si>
  <si>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</si>
  <si>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</si>
  <si>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</si>
  <si>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</si>
  <si>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</si>
  <si>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</si>
  <si>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</si>
  <si>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</si>
  <si>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</si>
  <si>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</si>
  <si>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</si>
  <si>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</si>
  <si>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</si>
  <si>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</si>
  <si>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</si>
  <si>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</si>
  <si>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</si>
  <si>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</si>
  <si>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</si>
  <si>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</si>
  <si>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</si>
  <si>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</si>
  <si>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</si>
  <si>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</si>
  <si>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</si>
  <si>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</si>
  <si>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</si>
  <si>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</si>
  <si>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</si>
  <si>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</si>
  <si>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</si>
  <si>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</si>
  <si>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</si>
  <si>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</si>
  <si>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</si>
  <si>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</si>
  <si>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</si>
  <si>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</si>
  <si>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</si>
  <si>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</si>
  <si>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</si>
  <si>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</si>
  <si>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</si>
  <si>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</si>
  <si>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</si>
  <si>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</si>
  <si>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</si>
  <si>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</si>
  <si>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</si>
  <si>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</si>
  <si>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</si>
  <si>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</si>
  <si>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</si>
  <si>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</si>
  <si>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</si>
  <si>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</si>
  <si>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</si>
  <si>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</si>
  <si>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</si>
  <si>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</si>
  <si>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</si>
  <si>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</si>
  <si>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</si>
  <si>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</si>
  <si>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</si>
  <si>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</si>
  <si>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</si>
  <si>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</si>
  <si>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</si>
  <si>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</si>
  <si>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</si>
  <si>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</si>
  <si>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</si>
  <si>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</si>
  <si>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</si>
  <si>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</si>
  <si>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</si>
  <si>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</si>
  <si>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</si>
  <si>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</si>
  <si>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</si>
  <si>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</si>
  <si>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</si>
  <si>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</si>
  <si>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</si>
  <si>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</si>
  <si>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</si>
  <si>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</si>
  <si>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</si>
  <si>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</si>
  <si>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</si>
  <si>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</si>
  <si>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</si>
  <si>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</si>
  <si>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</si>
  <si>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</si>
  <si>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</si>
  <si>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</si>
  <si>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</si>
  <si>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</si>
  <si>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</si>
  <si>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</si>
  <si>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</si>
  <si>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</si>
  <si>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</si>
  <si>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</si>
  <si>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</si>
  <si>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</si>
  <si>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</si>
  <si>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</si>
  <si>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</si>
  <si>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</si>
  <si>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</si>
  <si>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</si>
  <si>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</si>
  <si>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</si>
  <si>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</si>
  <si>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</si>
  <si>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</si>
  <si>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</si>
  <si>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</si>
  <si>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</si>
  <si>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</si>
  <si>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</si>
  <si>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</si>
  <si>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</si>
  <si>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</si>
  <si>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</si>
  <si>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</si>
  <si>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</si>
  <si>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</si>
  <si>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</si>
  <si>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</si>
  <si>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</si>
  <si>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</si>
  <si>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</si>
  <si>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</si>
  <si>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</si>
  <si>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</si>
  <si>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</si>
  <si>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</si>
  <si>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</si>
  <si>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</si>
  <si>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</si>
  <si>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</si>
  <si>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</si>
  <si>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</si>
  <si>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</si>
  <si>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</si>
  <si>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</si>
  <si>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</si>
  <si>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</si>
  <si>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</si>
  <si>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</si>
  <si>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</si>
  <si>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</si>
  <si>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</si>
  <si>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</si>
  <si>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</si>
  <si>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</si>
  <si>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</si>
  <si>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</si>
  <si>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</si>
  <si>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</si>
  <si>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</si>
  <si>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</si>
  <si>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</si>
  <si>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</si>
  <si>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</si>
  <si>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</si>
  <si>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</si>
  <si>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</si>
  <si>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</si>
  <si>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</si>
  <si>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</si>
  <si>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</si>
  <si>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</si>
  <si>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</si>
  <si>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</si>
  <si>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</si>
  <si>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</si>
  <si>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</si>
  <si>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</si>
  <si>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</si>
  <si>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</si>
  <si>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</si>
  <si>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</si>
  <si>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</si>
  <si>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</si>
  <si>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</si>
  <si>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</si>
  <si>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</si>
  <si>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</si>
  <si>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</si>
  <si>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</si>
  <si>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</si>
  <si>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</si>
  <si>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</si>
  <si>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</si>
  <si>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</si>
  <si>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</si>
  <si>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</si>
  <si>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</si>
  <si>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</si>
  <si>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</si>
  <si>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</si>
  <si>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</si>
  <si>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</si>
  <si>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</si>
  <si>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</si>
  <si>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</si>
  <si>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</si>
  <si>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</si>
  <si>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</si>
  <si>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</si>
  <si>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</si>
  <si>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</si>
  <si>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</si>
  <si>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</si>
  <si>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</si>
  <si>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</si>
  <si>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</si>
  <si>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</si>
  <si>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</si>
  <si>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</si>
  <si>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</si>
  <si>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</si>
  <si>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</si>
  <si>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</si>
  <si>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</si>
  <si>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</si>
  <si>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</si>
  <si>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</si>
  <si>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</si>
  <si>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</si>
  <si>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</si>
  <si>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</si>
  <si>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</si>
  <si>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</si>
  <si>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</si>
  <si>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</si>
  <si>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</si>
  <si>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</si>
  <si>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</si>
  <si>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</si>
  <si>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</si>
  <si>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</si>
  <si>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</si>
  <si>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</si>
  <si>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</si>
  <si>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</si>
  <si>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</si>
  <si>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</si>
  <si>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</si>
  <si>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</si>
  <si>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</si>
  <si>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</si>
  <si>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</si>
  <si>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</si>
  <si>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</si>
  <si>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</si>
  <si>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</si>
  <si>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</si>
  <si>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</si>
  <si>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</si>
  <si>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</si>
  <si>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</si>
  <si>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</si>
  <si>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</si>
  <si>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</si>
  <si>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</si>
  <si>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</si>
  <si>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</si>
  <si>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</si>
  <si>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</si>
  <si>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</si>
  <si>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</si>
  <si>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</si>
  <si>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</si>
  <si>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</si>
  <si>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</si>
  <si>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</si>
  <si>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</si>
  <si>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</si>
  <si>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</si>
  <si>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</si>
  <si>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</si>
  <si>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</si>
  <si>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</si>
  <si>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</si>
  <si>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</si>
  <si>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</si>
  <si>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</si>
  <si>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</si>
  <si>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</si>
  <si>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</si>
  <si>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</si>
  <si>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</si>
  <si>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</si>
  <si>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</si>
  <si>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</si>
  <si>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</si>
  <si>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</si>
  <si>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</si>
  <si>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</si>
  <si>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</si>
  <si>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</si>
  <si>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</si>
  <si>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</si>
  <si>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</si>
  <si>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</si>
  <si>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</si>
  <si>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</si>
  <si>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</si>
  <si>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</si>
  <si>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</si>
  <si>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</si>
  <si>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</si>
  <si>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</si>
  <si>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</si>
  <si>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</si>
  <si>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</si>
  <si>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</si>
  <si>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</si>
  <si>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</si>
  <si>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</si>
  <si>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</si>
  <si>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</si>
  <si>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</si>
  <si>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</si>
  <si>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</si>
  <si>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</si>
  <si>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</si>
  <si>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</si>
  <si>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</si>
  <si>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</si>
  <si>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</si>
  <si>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</si>
  <si>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</si>
  <si>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</si>
  <si>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</si>
  <si>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</si>
  <si>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</si>
  <si>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</si>
  <si>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</si>
  <si>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</si>
  <si>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</si>
  <si>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</si>
  <si>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</si>
  <si>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</si>
  <si>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</si>
  <si>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</si>
  <si>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</si>
  <si>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</si>
  <si>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</si>
  <si>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</si>
  <si>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</si>
  <si>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</si>
  <si>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</si>
  <si>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</si>
  <si>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</si>
  <si>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</si>
  <si>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</si>
  <si>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</si>
  <si>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</si>
  <si>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</si>
  <si>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</si>
  <si>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</si>
  <si>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</si>
  <si>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</si>
  <si>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</si>
  <si>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</si>
  <si>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</si>
  <si>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</si>
  <si>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</si>
  <si>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</si>
  <si>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</si>
  <si>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</si>
  <si>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</si>
  <si>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</si>
  <si>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</si>
  <si>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</si>
  <si>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</si>
  <si>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</si>
  <si>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</si>
  <si>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</si>
  <si>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</si>
  <si>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</si>
  <si>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</si>
  <si>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</si>
  <si>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</si>
  <si>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</si>
  <si>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</si>
  <si>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</si>
  <si>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</si>
  <si>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</si>
  <si>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</si>
  <si>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</si>
  <si>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</si>
  <si>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</si>
  <si>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</si>
  <si>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</si>
  <si>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</si>
  <si>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</si>
  <si>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</si>
  <si>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</si>
  <si>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</si>
  <si>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</si>
  <si>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</si>
  <si>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</si>
  <si>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</si>
  <si>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</si>
  <si>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</si>
  <si>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</si>
  <si>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</si>
  <si>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</si>
  <si>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</si>
  <si>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</si>
  <si>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</si>
  <si>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</si>
  <si>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</si>
  <si>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</si>
  <si>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</si>
  <si>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</si>
  <si>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</si>
  <si>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</si>
  <si>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</si>
  <si>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</si>
  <si>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</si>
  <si>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</si>
  <si>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</si>
  <si>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</si>
  <si>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</si>
  <si>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</si>
  <si>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</si>
  <si>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</si>
  <si>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</si>
  <si>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</si>
  <si>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</si>
  <si>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</si>
  <si>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</si>
  <si>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</si>
  <si>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</si>
  <si>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</si>
  <si>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</si>
  <si>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</si>
  <si>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</si>
  <si>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</si>
  <si>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</si>
  <si>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</si>
  <si>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</si>
  <si>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</si>
  <si>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</si>
  <si>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</si>
  <si>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</si>
  <si>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</si>
  <si>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</si>
  <si>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</si>
  <si>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</si>
  <si>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</si>
  <si>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</si>
  <si>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</si>
  <si>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</si>
  <si>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</si>
  <si>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</si>
  <si>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</si>
  <si>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</si>
  <si>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</si>
  <si>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</si>
  <si>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</si>
  <si>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</si>
  <si>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</si>
  <si>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</si>
  <si>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</si>
  <si>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</si>
  <si>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</si>
  <si>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</si>
  <si>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</si>
  <si>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</si>
  <si>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</si>
  <si>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</si>
  <si>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</si>
  <si>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</si>
  <si>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</si>
  <si>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</si>
  <si>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</si>
  <si>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</si>
  <si>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</si>
  <si>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</si>
  <si>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</si>
  <si>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</si>
  <si>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</si>
  <si>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</si>
  <si>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</si>
  <si>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</si>
  <si>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</si>
  <si>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</si>
  <si>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</si>
  <si>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</si>
  <si>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</si>
  <si>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</si>
  <si>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</si>
  <si>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</si>
  <si>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</si>
  <si>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</si>
  <si>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</si>
  <si>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</si>
  <si>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</si>
  <si>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</si>
  <si>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</si>
  <si>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</si>
  <si>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</si>
  <si>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</si>
  <si>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</si>
  <si>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</si>
  <si>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</si>
  <si>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</si>
  <si>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</si>
  <si>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</si>
  <si>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</si>
  <si>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</si>
  <si>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</si>
  <si>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</si>
  <si>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</si>
  <si>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</si>
  <si>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</si>
  <si>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</si>
  <si>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</si>
  <si>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</si>
  <si>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</si>
  <si>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</si>
  <si>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</si>
  <si>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</si>
  <si>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</si>
  <si>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</si>
  <si>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</si>
  <si>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</si>
  <si>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</si>
  <si>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</si>
  <si>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</si>
  <si>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</si>
  <si>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</si>
  <si>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</si>
  <si>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</si>
  <si>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</si>
  <si>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</si>
  <si>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</si>
  <si>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</si>
  <si>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</si>
  <si>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</si>
  <si>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</si>
  <si>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</si>
  <si>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</si>
  <si>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</si>
  <si>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</si>
  <si>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</si>
  <si>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</si>
  <si>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</si>
  <si>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</si>
  <si>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</si>
  <si>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</si>
  <si>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</si>
  <si>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</si>
  <si>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</si>
  <si>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</si>
  <si>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</si>
  <si>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</si>
  <si>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</si>
  <si>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</si>
  <si>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</si>
  <si>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</si>
  <si>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</si>
  <si>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</si>
  <si>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</si>
  <si>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</si>
  <si>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</si>
  <si>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</si>
  <si>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</si>
  <si>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</si>
  <si>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</si>
  <si>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</si>
  <si>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</si>
  <si>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</si>
  <si>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</si>
  <si>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</si>
  <si>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</si>
  <si>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</si>
  <si>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</si>
  <si>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</si>
  <si>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</si>
  <si>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</si>
  <si>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</si>
  <si>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</si>
  <si>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</si>
  <si>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</si>
  <si>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</si>
  <si>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</si>
  <si>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</si>
  <si>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</si>
  <si>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</si>
  <si>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</si>
  <si>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</si>
  <si>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</si>
  <si>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</si>
  <si>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</si>
  <si>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</si>
  <si>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</si>
  <si>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</si>
  <si>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</si>
  <si>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</si>
  <si>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</si>
  <si>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</si>
  <si>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</si>
  <si>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</si>
  <si>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</si>
  <si>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</si>
  <si>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</si>
  <si>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</si>
  <si>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</si>
  <si>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</si>
  <si>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</si>
  <si>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</si>
  <si>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</si>
  <si>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</si>
  <si>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</si>
  <si>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</si>
  <si>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</si>
  <si>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</si>
  <si>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</si>
  <si>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</si>
  <si>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</si>
  <si>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</si>
  <si>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</si>
  <si>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</si>
  <si>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</si>
  <si>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</si>
  <si>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</si>
  <si>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</si>
  <si>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</si>
  <si>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</si>
  <si>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</si>
  <si>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</si>
  <si>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</si>
  <si>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</si>
  <si>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</si>
  <si>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</si>
  <si>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</si>
  <si>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</si>
  <si>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</si>
  <si>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</si>
  <si>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</si>
  <si>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</si>
  <si>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</si>
  <si>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</si>
  <si>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</si>
  <si>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</si>
  <si>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</si>
  <si>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</si>
  <si>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</si>
  <si>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</si>
  <si>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</si>
  <si>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</si>
  <si>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</si>
  <si>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</si>
  <si>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</si>
  <si>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</si>
  <si>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</si>
  <si>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</si>
  <si>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</si>
  <si>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</si>
  <si>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</si>
  <si>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</si>
  <si>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</si>
  <si>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</si>
  <si>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</si>
  <si>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</si>
  <si>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</si>
  <si>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</si>
  <si>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</si>
  <si>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</si>
  <si>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</si>
  <si>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</si>
  <si>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</si>
  <si>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</si>
  <si>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</si>
  <si>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</si>
  <si>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</si>
  <si>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</si>
  <si>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</si>
  <si>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</si>
  <si>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</si>
  <si>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</si>
  <si>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</si>
  <si>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</si>
  <si>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</si>
  <si>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</si>
  <si>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</si>
  <si>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</si>
  <si>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</si>
  <si>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</si>
  <si>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</si>
  <si>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</si>
  <si>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</si>
  <si>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</si>
  <si>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</si>
  <si>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</si>
  <si>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</si>
  <si>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</si>
  <si>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</si>
  <si>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</si>
  <si>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</si>
  <si>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</si>
  <si>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</si>
  <si>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</si>
  <si>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</si>
  <si>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</si>
  <si>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</si>
  <si>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</si>
  <si>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</si>
  <si>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</si>
  <si>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</si>
  <si>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</si>
  <si>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</si>
  <si>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</si>
  <si>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</si>
  <si>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</si>
  <si>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</si>
  <si>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</si>
  <si>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</si>
  <si>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</si>
  <si>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</si>
  <si>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</si>
  <si>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</si>
  <si>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</si>
  <si>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</si>
  <si>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</si>
  <si>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</si>
  <si>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</si>
  <si>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</si>
  <si>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</si>
  <si>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</si>
  <si>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</si>
  <si>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</si>
  <si>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</si>
  <si>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</si>
  <si>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</si>
  <si>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</si>
  <si>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</si>
  <si>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</si>
  <si>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</si>
  <si>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</si>
  <si>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</si>
  <si>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</si>
  <si>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</si>
  <si>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</si>
  <si>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</si>
  <si>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</si>
  <si>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</si>
  <si>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</si>
  <si>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</si>
  <si>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</si>
  <si>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</si>
  <si>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</si>
  <si>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</si>
  <si>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</si>
  <si>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</si>
  <si>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</si>
  <si>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</si>
  <si>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</si>
  <si>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</si>
  <si>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</si>
  <si>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</si>
  <si>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</si>
  <si>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</si>
  <si>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</si>
  <si>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</si>
  <si>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</si>
  <si>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</si>
  <si>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</si>
  <si>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</si>
  <si>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</si>
  <si>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</si>
  <si>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</si>
  <si>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</si>
  <si>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</si>
  <si>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</si>
  <si>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</si>
  <si>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</si>
  <si>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</si>
  <si>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</si>
  <si>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</si>
  <si>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</si>
  <si>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</si>
  <si>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</si>
  <si>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</si>
  <si>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</si>
  <si>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</si>
  <si>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</si>
  <si>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</si>
  <si>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</si>
  <si>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</si>
  <si>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</si>
  <si>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</si>
  <si>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</si>
  <si>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</si>
  <si>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</si>
  <si>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</si>
  <si>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</si>
  <si>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</si>
  <si>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</si>
  <si>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</si>
  <si>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</si>
  <si>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</si>
  <si>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</si>
  <si>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</si>
  <si>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</si>
  <si>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</si>
  <si>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</si>
  <si>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</si>
  <si>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</si>
  <si>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</si>
  <si>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</si>
  <si>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</si>
  <si>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</si>
  <si>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</si>
  <si>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</si>
  <si>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</si>
  <si>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</si>
  <si>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</si>
  <si>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</si>
  <si>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</si>
  <si>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</si>
  <si>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</si>
  <si>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</si>
  <si>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</si>
  <si>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</si>
  <si>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</si>
  <si>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</si>
  <si>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</si>
  <si>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</si>
  <si>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</si>
  <si>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</si>
  <si>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</si>
  <si>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</si>
  <si>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</si>
  <si>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</si>
  <si>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</si>
  <si>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</si>
  <si>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</si>
  <si>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</si>
  <si>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</si>
  <si>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</si>
  <si>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</si>
  <si>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</si>
  <si>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</si>
  <si>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</si>
  <si>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</si>
  <si>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</si>
  <si>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</si>
  <si>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</si>
  <si>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</si>
  <si>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</si>
  <si>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</si>
  <si>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</si>
  <si>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</si>
  <si>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</si>
  <si>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</si>
  <si>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</si>
  <si>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</si>
  <si>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</si>
  <si>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</si>
  <si>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</si>
  <si>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</si>
  <si>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</si>
  <si>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</si>
  <si>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</si>
  <si>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</si>
  <si>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</si>
  <si>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</si>
  <si>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</si>
  <si>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</si>
  <si>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</si>
  <si>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</si>
  <si>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</si>
  <si>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</si>
  <si>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</si>
  <si>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</si>
  <si>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</si>
  <si>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</si>
  <si>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</si>
  <si>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</si>
  <si>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</si>
  <si>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</si>
  <si>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</si>
  <si>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</si>
  <si>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</si>
  <si>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</si>
  <si>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</si>
  <si>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</si>
  <si>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</si>
  <si>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</si>
  <si>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</si>
  <si>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</si>
  <si>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</si>
  <si>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</si>
  <si>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</si>
  <si>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</si>
  <si>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</si>
  <si>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</si>
  <si>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</si>
  <si>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</si>
  <si>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</si>
  <si>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</si>
  <si>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</si>
  <si>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</si>
  <si>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</si>
  <si>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</si>
  <si>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</si>
  <si>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</si>
  <si>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</si>
  <si>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</si>
  <si>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</si>
  <si>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</si>
  <si>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</si>
  <si>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</si>
  <si>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</si>
  <si>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</si>
  <si>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</si>
  <si>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</si>
  <si>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</si>
  <si>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</si>
  <si>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</si>
  <si>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</si>
  <si>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</si>
  <si>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</si>
  <si>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</si>
  <si>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</si>
  <si>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</si>
  <si>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</si>
  <si>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</si>
  <si>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</si>
  <si>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</si>
  <si>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</si>
  <si>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</si>
  <si>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</si>
  <si>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</si>
  <si>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</si>
  <si>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</si>
  <si>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</si>
  <si>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</si>
  <si>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</si>
  <si>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</si>
  <si>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</si>
  <si>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</si>
  <si>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</si>
  <si>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</si>
  <si>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</si>
  <si>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</si>
  <si>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</si>
  <si>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</si>
  <si>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</si>
  <si>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</si>
  <si>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</si>
  <si>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</si>
  <si>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</si>
  <si>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</si>
  <si>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</si>
  <si>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</si>
  <si>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</si>
  <si>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</si>
  <si>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</si>
  <si>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</si>
  <si>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</si>
  <si>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</si>
  <si>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</si>
  <si>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</si>
  <si>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</si>
  <si>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</si>
  <si>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</si>
  <si>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</si>
  <si>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</si>
  <si>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</si>
  <si>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</si>
  <si>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</si>
  <si>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</si>
  <si>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</si>
  <si>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</si>
  <si>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</si>
  <si>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</si>
  <si>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</si>
  <si>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</si>
  <si>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</si>
  <si>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</si>
  <si>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</si>
  <si>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</si>
  <si>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</si>
  <si>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</si>
  <si>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</si>
  <si>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</si>
  <si>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</si>
  <si>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</si>
  <si>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</si>
  <si>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</si>
  <si>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</si>
  <si>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</si>
  <si>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</si>
  <si>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</si>
  <si>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</si>
  <si>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</si>
  <si>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</si>
  <si>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</si>
  <si>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</si>
  <si>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</si>
  <si>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</si>
  <si>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</si>
  <si>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</si>
  <si>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</si>
  <si>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</si>
  <si>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</si>
  <si>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</si>
  <si>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</si>
  <si>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</si>
  <si>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</si>
  <si>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</si>
  <si>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</si>
  <si>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</si>
  <si>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</si>
  <si>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</si>
  <si>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</si>
  <si>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</si>
  <si>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</si>
  <si>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</si>
  <si>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</si>
  <si>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</si>
  <si>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</si>
  <si>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</si>
  <si>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</si>
  <si>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</si>
  <si>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</si>
  <si>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</si>
  <si>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</si>
  <si>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</si>
  <si>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</si>
  <si>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</si>
  <si>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</si>
  <si>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</si>
  <si>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</si>
  <si>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</si>
  <si>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</si>
  <si>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</si>
  <si>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</si>
  <si>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</si>
  <si>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</si>
  <si>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</si>
  <si>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</si>
  <si>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</si>
  <si>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</si>
  <si>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</si>
  <si>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</si>
  <si>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</si>
  <si>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</si>
  <si>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</si>
  <si>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</si>
  <si>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</si>
  <si>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</si>
  <si>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</si>
  <si>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</si>
  <si>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</si>
  <si>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</si>
  <si>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</si>
  <si>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</si>
  <si>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</si>
  <si>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</si>
  <si>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</si>
  <si>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</si>
  <si>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</si>
  <si>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</si>
  <si>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</si>
  <si>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</si>
  <si>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</si>
  <si>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</si>
  <si>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</si>
  <si>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</si>
  <si>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</si>
  <si>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</si>
  <si>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</si>
  <si>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</si>
  <si>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</si>
  <si>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</si>
  <si>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</si>
  <si>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</si>
  <si>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</si>
  <si>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</si>
  <si>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</si>
  <si>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</si>
  <si>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</si>
  <si>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</si>
  <si>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</si>
  <si>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</si>
  <si>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</si>
  <si>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</si>
  <si>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</si>
  <si>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</si>
  <si>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</si>
  <si>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</si>
  <si>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</si>
  <si>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</si>
  <si>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</si>
  <si>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</si>
  <si>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</si>
  <si>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</si>
  <si>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</si>
  <si>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</si>
  <si>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</si>
  <si>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</si>
  <si>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</si>
  <si>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</si>
  <si>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</si>
  <si>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</si>
  <si>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</si>
  <si>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</si>
  <si>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</si>
  <si>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</si>
  <si>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</si>
  <si>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</si>
  <si>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</si>
  <si>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</si>
  <si>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</si>
  <si>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</si>
  <si>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</si>
  <si>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</si>
  <si>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</si>
  <si>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</si>
  <si>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</si>
  <si>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</si>
  <si>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</si>
  <si>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</si>
  <si>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</si>
  <si>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</si>
  <si>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</si>
  <si>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</si>
  <si>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</si>
  <si>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</si>
  <si>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</si>
  <si>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</si>
  <si>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</si>
  <si>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</si>
  <si>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</si>
  <si>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</si>
  <si>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</si>
  <si>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</si>
  <si>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</si>
  <si>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</si>
  <si>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</si>
  <si>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</si>
  <si>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</si>
  <si>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</si>
  <si>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</si>
  <si>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</si>
  <si>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</si>
  <si>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</si>
  <si>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</si>
  <si>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</si>
  <si>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</si>
  <si>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</si>
  <si>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</si>
  <si>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</si>
  <si>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</si>
  <si>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</si>
  <si>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</si>
  <si>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</si>
  <si>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</si>
  <si>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</si>
  <si>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</si>
  <si>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</si>
  <si>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</si>
  <si>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</si>
  <si>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</si>
  <si>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</si>
  <si>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</si>
  <si>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</si>
  <si>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</si>
  <si>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</si>
  <si>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</si>
  <si>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</si>
  <si>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</si>
  <si>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</si>
  <si>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</si>
  <si>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</si>
  <si>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</si>
  <si>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</si>
  <si>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</si>
  <si>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</si>
  <si>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</si>
  <si>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</si>
  <si>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</si>
  <si>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</si>
  <si>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</si>
  <si>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</si>
  <si>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</si>
  <si>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</si>
  <si>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</si>
  <si>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</si>
  <si>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</si>
  <si>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</si>
  <si>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</si>
  <si>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</si>
  <si>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</si>
  <si>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</si>
  <si>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</si>
  <si>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</si>
  <si>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</si>
  <si>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</si>
  <si>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</si>
  <si>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</si>
  <si>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</si>
  <si>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</si>
  <si>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</si>
  <si>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</si>
  <si>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</si>
  <si>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</si>
  <si>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</si>
  <si>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</si>
  <si>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</si>
  <si>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</si>
  <si>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</si>
  <si>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</si>
  <si>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</si>
  <si>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</si>
  <si>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</si>
  <si>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</si>
  <si>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</si>
  <si>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</si>
  <si>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</si>
  <si>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</si>
  <si>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</si>
  <si>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</si>
  <si>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</si>
  <si>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</si>
  <si>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</si>
  <si>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</si>
  <si>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</si>
  <si>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</si>
  <si>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</si>
  <si>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</si>
  <si>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</si>
  <si>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</si>
  <si>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</si>
  <si>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</si>
  <si>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</si>
  <si>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</si>
  <si>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</si>
  <si>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</si>
  <si>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</si>
  <si>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</si>
  <si>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</si>
  <si>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</si>
  <si>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</si>
  <si>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</si>
  <si>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</si>
  <si>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</si>
  <si>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</si>
  <si>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</si>
  <si>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</si>
  <si>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</si>
  <si>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</si>
  <si>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</si>
  <si>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</si>
  <si>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</si>
  <si>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</si>
  <si>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</si>
  <si>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</si>
  <si>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</si>
  <si>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</si>
  <si>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</si>
  <si>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</si>
  <si>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</si>
  <si>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</si>
  <si>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</si>
  <si>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</si>
  <si>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</si>
  <si>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</si>
  <si>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</si>
  <si>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</si>
  <si>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</si>
  <si>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</si>
  <si>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</si>
  <si>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</si>
  <si>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</si>
  <si>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</si>
  <si>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</si>
  <si>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</si>
  <si>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</si>
  <si>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</si>
  <si>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</si>
  <si>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</si>
  <si>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</si>
  <si>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</si>
  <si>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</si>
  <si>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</si>
  <si>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</si>
  <si>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</si>
  <si>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</si>
  <si>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</si>
  <si>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</si>
  <si>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</si>
  <si>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</si>
  <si>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</si>
  <si>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</si>
  <si>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</si>
  <si>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</si>
  <si>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</si>
  <si>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</si>
  <si>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</si>
  <si>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</si>
  <si>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</si>
  <si>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</si>
  <si>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</si>
  <si>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</si>
  <si>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</si>
  <si>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</si>
  <si>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</si>
  <si>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</si>
  <si>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</si>
  <si>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</si>
  <si>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</si>
  <si>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</si>
  <si>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</si>
  <si>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</si>
  <si>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</si>
  <si>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</si>
  <si>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</si>
  <si>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</si>
  <si>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</si>
  <si>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</si>
  <si>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</si>
  <si>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</si>
  <si>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</si>
  <si>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</si>
  <si>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</si>
  <si>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</si>
  <si>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</si>
  <si>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</si>
  <si>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</si>
  <si>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</si>
  <si>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</si>
  <si>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</si>
  <si>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</si>
  <si>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</si>
  <si>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</si>
  <si>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</si>
  <si>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</si>
  <si>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</si>
  <si>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</si>
  <si>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</si>
  <si>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</si>
  <si>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</si>
  <si>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</si>
  <si>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</si>
  <si>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</si>
  <si>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</si>
  <si>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</si>
  <si>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</si>
  <si>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</si>
  <si>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</si>
  <si>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</si>
  <si>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</si>
  <si>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</si>
  <si>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</si>
  <si>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</si>
  <si>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</si>
  <si>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</si>
  <si>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</si>
  <si>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</si>
  <si>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</si>
  <si>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</si>
  <si>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</si>
  <si>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</si>
  <si>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</si>
  <si>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</si>
  <si>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</si>
  <si>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</si>
  <si>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</si>
  <si>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</si>
  <si>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</si>
  <si>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</si>
  <si>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</si>
  <si>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</si>
  <si>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</si>
  <si>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</si>
  <si>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</si>
  <si>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</si>
  <si>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</si>
  <si>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</si>
  <si>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</si>
  <si>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</si>
  <si>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</si>
  <si>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</si>
  <si>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</si>
  <si>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</si>
  <si>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</si>
  <si>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</si>
  <si>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</si>
  <si>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</si>
  <si>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</si>
  <si>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</si>
  <si>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</si>
  <si>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</si>
  <si>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</si>
  <si>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</si>
  <si>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</si>
  <si>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</si>
  <si>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</si>
  <si>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</si>
  <si>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</si>
  <si>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</si>
  <si>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</si>
  <si>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</si>
  <si>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</si>
  <si>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</si>
  <si>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</si>
  <si>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</si>
  <si>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</si>
  <si>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</si>
  <si>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</si>
  <si>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</si>
  <si>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</si>
  <si>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</si>
  <si>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</si>
  <si>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</si>
  <si>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</si>
  <si>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</si>
  <si>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</si>
  <si>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</si>
  <si>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</si>
  <si>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</si>
  <si>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</si>
  <si>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</si>
  <si>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</si>
  <si>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</si>
  <si>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</si>
  <si>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</si>
  <si>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</si>
  <si>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</si>
  <si>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</si>
  <si>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</si>
  <si>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</si>
  <si>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</si>
  <si>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</si>
  <si>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</si>
  <si>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</si>
  <si>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</si>
  <si>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</si>
  <si>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</si>
  <si>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</si>
  <si>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</si>
  <si>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</si>
  <si>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</si>
  <si>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</si>
  <si>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</si>
  <si>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</si>
  <si>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</si>
  <si>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</si>
  <si>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</si>
  <si>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</si>
  <si>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</si>
  <si>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</si>
  <si>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</si>
  <si>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</si>
  <si>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</si>
  <si>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</si>
  <si>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</si>
  <si>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</si>
  <si>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</si>
  <si>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</si>
  <si>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</si>
  <si>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</si>
  <si>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</si>
  <si>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</si>
  <si>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</si>
  <si>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</si>
  <si>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</si>
  <si>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</si>
  <si>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</si>
  <si>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</si>
  <si>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</si>
  <si>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</si>
  <si>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</si>
  <si>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</si>
  <si>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</si>
  <si>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</si>
  <si>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</si>
  <si>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</si>
  <si>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</si>
  <si>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</si>
  <si>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</si>
  <si>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</si>
  <si>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</si>
  <si>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</si>
  <si>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</si>
  <si>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</si>
  <si>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</si>
  <si>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</si>
  <si>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</si>
  <si>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</si>
  <si>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</si>
  <si>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</si>
  <si>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</si>
  <si>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</si>
  <si>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</si>
  <si>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</si>
  <si>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</si>
  <si>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</si>
  <si>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</si>
  <si>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</si>
  <si>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</si>
  <si>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</si>
  <si>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</si>
  <si>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</si>
  <si>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</si>
  <si>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</si>
  <si>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</si>
  <si>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</si>
  <si>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</si>
  <si>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</si>
  <si>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</si>
  <si>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</si>
  <si>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</si>
  <si>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</si>
  <si>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</si>
  <si>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</si>
  <si>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</si>
  <si>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</si>
  <si>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</si>
  <si>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</si>
  <si>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</si>
  <si>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</si>
  <si>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</si>
  <si>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</si>
  <si>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</si>
  <si>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</si>
  <si>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</si>
  <si>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</si>
  <si>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</si>
  <si>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</si>
  <si>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</si>
  <si>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</si>
  <si>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</si>
  <si>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</si>
  <si>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</si>
  <si>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</si>
  <si>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</si>
  <si>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</si>
  <si>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</si>
  <si>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</si>
  <si>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</si>
  <si>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</si>
  <si>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</si>
  <si>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</si>
  <si>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</si>
  <si>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</si>
  <si>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</si>
  <si>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</si>
  <si>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</si>
  <si>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</si>
  <si>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</si>
  <si>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</si>
  <si>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</si>
  <si>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</si>
  <si>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</si>
  <si>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</si>
  <si>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</si>
  <si>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</si>
  <si>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</si>
  <si>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</si>
  <si>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</si>
  <si>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</si>
  <si>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</si>
  <si>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</si>
  <si>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</si>
  <si>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</si>
  <si>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</si>
  <si>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</si>
  <si>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</si>
  <si>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</si>
  <si>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</si>
  <si>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</si>
  <si>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</si>
  <si>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</si>
  <si>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</si>
  <si>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</si>
  <si>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</si>
  <si>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</si>
  <si>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</si>
  <si>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</si>
  <si>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</si>
  <si>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</si>
  <si>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</si>
  <si>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</si>
  <si>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</si>
  <si>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</si>
  <si>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</si>
  <si>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</si>
  <si>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</si>
  <si>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</si>
  <si>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</si>
  <si>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</si>
  <si>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</si>
  <si>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</si>
  <si>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</si>
  <si>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</si>
  <si>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</si>
  <si>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</si>
  <si>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</si>
  <si>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</si>
  <si>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</si>
  <si>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</si>
  <si>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</si>
  <si>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</si>
  <si>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</si>
  <si>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</si>
  <si>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</si>
  <si>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</si>
  <si>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</si>
  <si>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</si>
  <si>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</si>
  <si>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</si>
  <si>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</si>
  <si>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</si>
  <si>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</si>
  <si>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</si>
  <si>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</si>
  <si>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</si>
  <si>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</si>
  <si>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</si>
  <si>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</si>
  <si>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</si>
  <si>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</si>
  <si>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</si>
  <si>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</si>
  <si>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</si>
  <si>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</si>
  <si>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</si>
  <si>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</si>
  <si>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</si>
  <si>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</si>
  <si>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</si>
  <si>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</si>
  <si>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</si>
  <si>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</si>
  <si>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</si>
  <si>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</si>
  <si>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</si>
  <si>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</si>
  <si>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</si>
  <si>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</si>
  <si>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</si>
  <si>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</si>
  <si>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</si>
  <si>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</si>
  <si>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</si>
  <si>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</si>
  <si>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</si>
  <si>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</si>
  <si>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</si>
  <si>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</si>
  <si>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</si>
  <si>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</si>
  <si>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</si>
  <si>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</si>
  <si>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</si>
  <si>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</si>
  <si>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</si>
  <si>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</si>
  <si>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</si>
  <si>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</si>
  <si>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</si>
  <si>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</si>
  <si>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</si>
  <si>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</si>
  <si>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</si>
  <si>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</si>
  <si>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</si>
  <si>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</si>
  <si>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</si>
  <si>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</si>
  <si>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</si>
  <si>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</si>
  <si>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</si>
  <si>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</si>
  <si>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</si>
  <si>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</si>
  <si>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</si>
  <si>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</si>
  <si>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</si>
  <si>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</si>
  <si>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</si>
  <si>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</si>
  <si>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</si>
  <si>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</si>
  <si>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</si>
  <si>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</si>
  <si>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</si>
  <si>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</si>
  <si>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</si>
  <si>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</si>
  <si>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</si>
  <si>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</si>
  <si>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</si>
  <si>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</si>
  <si>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</si>
  <si>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</si>
  <si>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</si>
  <si>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</si>
  <si>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</si>
  <si>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</si>
  <si>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</si>
  <si>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</si>
  <si>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</si>
  <si>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</si>
  <si>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</si>
  <si>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</si>
  <si>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</si>
  <si>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</si>
  <si>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</si>
  <si>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</si>
  <si>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</si>
  <si>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</si>
  <si>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</si>
  <si>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</si>
  <si>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</si>
  <si>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</si>
  <si>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</si>
  <si>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</si>
  <si>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</si>
  <si>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</si>
  <si>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</si>
  <si>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</si>
  <si>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</si>
  <si>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</si>
  <si>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</si>
  <si>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</si>
  <si>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</si>
  <si>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</si>
  <si>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</si>
  <si>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</si>
  <si>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</si>
  <si>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</si>
  <si>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</si>
  <si>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</si>
  <si>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</si>
  <si>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</si>
  <si>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</si>
  <si>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</si>
  <si>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</si>
  <si>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</si>
  <si>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</si>
  <si>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</si>
  <si>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</si>
  <si>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</si>
  <si>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</si>
  <si>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</si>
  <si>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</si>
  <si>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</si>
  <si>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</si>
  <si>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</si>
  <si>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</si>
  <si>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</si>
  <si>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</si>
  <si>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</si>
  <si>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</si>
  <si>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</si>
  <si>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</si>
  <si>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</si>
  <si>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</si>
  <si>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</si>
  <si>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</si>
  <si>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</si>
  <si>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</si>
  <si>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</si>
  <si>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</si>
  <si>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</si>
  <si>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</si>
  <si>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</si>
  <si>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</si>
  <si>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</si>
  <si>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</si>
  <si>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</si>
  <si>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</si>
  <si>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</si>
  <si>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</si>
  <si>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</si>
  <si>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</si>
  <si>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</si>
  <si>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</si>
  <si>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</si>
  <si>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</si>
  <si>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</si>
  <si>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</si>
  <si>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</si>
  <si>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</si>
  <si>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</si>
  <si>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</si>
  <si>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</si>
  <si>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</si>
  <si>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</si>
  <si>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</si>
  <si>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</si>
  <si>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</si>
  <si>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</si>
  <si>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</si>
  <si>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</si>
  <si>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</si>
  <si>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</si>
  <si>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</si>
  <si>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</si>
  <si>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</si>
  <si>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</si>
  <si>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</si>
  <si>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</si>
  <si>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</si>
  <si>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</si>
  <si>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</si>
  <si>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</si>
  <si>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</si>
  <si>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</si>
  <si>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</si>
  <si>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</si>
  <si>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</si>
  <si>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</si>
  <si>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</si>
  <si>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</si>
  <si>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</si>
  <si>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</si>
  <si>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</si>
  <si>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</si>
  <si>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</si>
  <si>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</si>
  <si>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</si>
  <si>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</si>
  <si>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</si>
  <si>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</si>
  <si>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</si>
  <si>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</si>
  <si>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</si>
  <si>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</si>
  <si>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</si>
  <si>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</si>
  <si>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</si>
  <si>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</si>
  <si>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</si>
  <si>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</si>
  <si>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</si>
  <si>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</si>
  <si>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</si>
  <si>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</si>
  <si>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</si>
  <si>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</si>
  <si>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</si>
  <si>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</si>
  <si>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</si>
  <si>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</si>
  <si>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</si>
  <si>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</si>
  <si>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</si>
  <si>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</si>
  <si>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</si>
  <si>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</si>
  <si>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</si>
  <si>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</si>
  <si>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</si>
  <si>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</si>
  <si>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</si>
  <si>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</si>
  <si>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</si>
  <si>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</si>
  <si>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</si>
  <si>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</si>
  <si>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</si>
  <si>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</si>
  <si>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</si>
  <si>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</si>
  <si>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</si>
  <si>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</si>
  <si>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</si>
  <si>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</si>
  <si>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</si>
  <si>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</si>
  <si>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</si>
  <si>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</si>
  <si>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</si>
  <si>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</si>
  <si>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</si>
  <si>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</si>
  <si>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</si>
  <si>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</si>
  <si>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</si>
  <si>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</si>
  <si>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</si>
  <si>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</si>
  <si>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</si>
  <si>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</si>
  <si>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</si>
  <si>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</si>
  <si>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</si>
  <si>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</si>
  <si>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</si>
  <si>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</si>
  <si>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</si>
  <si>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</si>
  <si>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</si>
  <si>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</si>
  <si>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</si>
  <si>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</si>
  <si>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</si>
  <si>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</si>
  <si>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</si>
  <si>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</si>
  <si>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</si>
  <si>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</si>
  <si>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</si>
  <si>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</si>
  <si>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</si>
  <si>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</si>
  <si>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</si>
  <si>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</si>
  <si>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</si>
  <si>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</si>
  <si>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</si>
  <si>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</si>
  <si>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</si>
  <si>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</si>
  <si>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</si>
  <si>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</si>
  <si>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</si>
  <si>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</si>
  <si>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</si>
  <si>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</si>
  <si>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</si>
  <si>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</si>
  <si>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</si>
  <si>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</si>
  <si>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</si>
  <si>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</si>
  <si>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</si>
  <si>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</si>
  <si>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</si>
  <si>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</si>
  <si>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</si>
  <si>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</si>
  <si>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</si>
  <si>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</si>
  <si>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</si>
  <si>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</si>
  <si>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</si>
  <si>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</si>
  <si>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</si>
  <si>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</si>
  <si>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</si>
  <si>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</si>
  <si>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</si>
  <si>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</si>
  <si>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</si>
  <si>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</si>
  <si>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</si>
  <si>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</si>
  <si>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</si>
  <si>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</si>
  <si>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</si>
  <si>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</si>
  <si>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</si>
  <si>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</si>
  <si>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</si>
  <si>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</si>
  <si>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</si>
  <si>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</si>
  <si>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</si>
  <si>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</si>
  <si>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</si>
  <si>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</si>
  <si>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</si>
  <si>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</si>
  <si>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</si>
  <si>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</si>
  <si>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</si>
  <si>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</si>
  <si>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</si>
  <si>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</si>
  <si>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</si>
  <si>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</si>
  <si>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</si>
  <si>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</si>
  <si>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</si>
  <si>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</si>
  <si>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</si>
  <si>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</si>
  <si>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</si>
  <si>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</si>
  <si>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</si>
  <si>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</si>
  <si>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</si>
  <si>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</si>
  <si>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</si>
  <si>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</si>
  <si>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</si>
  <si>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</si>
  <si>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</si>
  <si>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</si>
  <si>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</si>
  <si>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</si>
  <si>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</si>
  <si>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</si>
  <si>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</si>
  <si>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</si>
  <si>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</si>
  <si>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</si>
  <si>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</si>
  <si>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</si>
  <si>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</si>
  <si>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</si>
  <si>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</si>
  <si>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</si>
  <si>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</si>
  <si>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</si>
  <si>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</si>
  <si>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</si>
  <si>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</si>
  <si>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</si>
  <si>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</si>
  <si>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</si>
  <si>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</si>
  <si>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</si>
  <si>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</si>
  <si>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</si>
  <si>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</si>
  <si>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</si>
  <si>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</si>
  <si>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</si>
  <si>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</si>
  <si>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</si>
  <si>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</si>
  <si>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</si>
  <si>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</si>
  <si>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</si>
  <si>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</si>
  <si>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</si>
  <si>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</si>
  <si>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</si>
  <si>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</si>
  <si>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</si>
  <si>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</si>
  <si>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</si>
  <si>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</si>
  <si>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</si>
  <si>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</si>
  <si>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</si>
  <si>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</si>
  <si>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</si>
  <si>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</si>
  <si>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</si>
  <si>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</si>
  <si>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</si>
  <si>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</si>
  <si>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</si>
  <si>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</si>
  <si>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</si>
  <si>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</si>
  <si>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</si>
  <si>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</si>
  <si>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</si>
  <si>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</si>
  <si>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</si>
  <si>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</si>
  <si>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</si>
  <si>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</si>
  <si>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</si>
  <si>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</si>
  <si>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</si>
  <si>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</si>
  <si>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</si>
  <si>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</si>
  <si>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</si>
  <si>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</si>
  <si>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</si>
  <si>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</si>
  <si>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</si>
  <si>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</si>
  <si>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</si>
  <si>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</si>
  <si>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</si>
  <si>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</si>
  <si>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</si>
  <si>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</si>
  <si>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</si>
  <si>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</si>
  <si>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</si>
  <si>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</si>
  <si>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</si>
  <si>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</si>
  <si>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</si>
  <si>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</si>
  <si>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</si>
  <si>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</si>
  <si>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</si>
  <si>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</si>
  <si>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</si>
  <si>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</si>
  <si>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</si>
  <si>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</si>
  <si>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</si>
  <si>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</si>
  <si>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</si>
  <si>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</si>
  <si>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</si>
  <si>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</si>
  <si>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</si>
  <si>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</si>
  <si>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</si>
  <si>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</si>
  <si>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</si>
  <si>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</si>
  <si>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</si>
  <si>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</si>
  <si>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</si>
  <si>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</si>
  <si>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</si>
  <si>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</si>
  <si>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</si>
  <si>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</si>
  <si>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</si>
  <si>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</si>
  <si>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</si>
  <si>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</si>
  <si>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</si>
  <si>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</si>
  <si>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</si>
  <si>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</si>
  <si>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</si>
  <si>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</si>
  <si>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</si>
  <si>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</si>
  <si>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</si>
  <si>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</si>
  <si>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</si>
  <si>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</si>
  <si>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</si>
  <si>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</si>
  <si>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</si>
  <si>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</si>
  <si>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</si>
  <si>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</si>
  <si>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</si>
  <si>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</si>
  <si>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</si>
  <si>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</si>
  <si>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</si>
  <si>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</si>
  <si>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</si>
  <si>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</si>
  <si>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</si>
  <si>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</si>
  <si>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</si>
  <si>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</si>
  <si>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</si>
  <si>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</si>
  <si>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</si>
  <si>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</si>
  <si>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</si>
  <si>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</si>
  <si>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</si>
  <si>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</si>
  <si>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</si>
  <si>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</si>
  <si>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</si>
  <si>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</si>
  <si>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</si>
  <si>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</si>
  <si>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</si>
  <si>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</si>
  <si>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</si>
  <si>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</si>
  <si>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</si>
  <si>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</si>
  <si>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</si>
  <si>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</si>
  <si>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</si>
  <si>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</si>
  <si>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</si>
  <si>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</si>
  <si>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</si>
  <si>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</si>
  <si>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</si>
  <si>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</si>
  <si>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</si>
  <si>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</si>
  <si>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</si>
  <si>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</si>
  <si>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</si>
  <si>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</si>
  <si>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</si>
  <si>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</si>
  <si>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</si>
  <si>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</si>
  <si>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</si>
  <si>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</si>
  <si>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</si>
  <si>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</si>
  <si>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</si>
  <si>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</si>
  <si>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</si>
  <si>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</si>
  <si>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</si>
  <si>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</si>
  <si>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</si>
  <si>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</si>
  <si>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</si>
  <si>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</si>
  <si>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</si>
  <si>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</si>
  <si>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</si>
  <si>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</si>
  <si>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</si>
  <si>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</si>
  <si>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</si>
  <si>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</si>
  <si>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</si>
  <si>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</si>
  <si>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</si>
  <si>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</si>
  <si>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</si>
  <si>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</si>
  <si>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</si>
  <si>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</si>
  <si>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</si>
  <si>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</si>
  <si>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</si>
  <si>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</si>
  <si>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</si>
  <si>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</si>
  <si>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</si>
  <si>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</si>
  <si>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</si>
  <si>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</si>
  <si>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</si>
  <si>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</si>
  <si>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</si>
  <si>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</si>
  <si>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</si>
  <si>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</si>
  <si>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</si>
  <si>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</si>
  <si>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</si>
  <si>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</si>
  <si>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</si>
  <si>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</si>
  <si>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</si>
  <si>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</si>
  <si>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</si>
  <si>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</si>
  <si>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</si>
  <si>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</si>
  <si>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</si>
  <si>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</si>
  <si>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</si>
  <si>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</si>
  <si>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</si>
  <si>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</si>
  <si>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</si>
  <si>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</si>
  <si>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</si>
  <si>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</si>
  <si>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</si>
  <si>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</si>
  <si>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</si>
  <si>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</si>
  <si>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</si>
  <si>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</si>
  <si>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</si>
  <si>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</si>
  <si>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</si>
  <si>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</si>
  <si>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</si>
  <si>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</si>
  <si>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</si>
  <si>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</si>
  <si>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</si>
  <si>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</si>
  <si>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</si>
  <si>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</si>
  <si>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</si>
  <si>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</si>
  <si>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</si>
  <si>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</si>
  <si>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</si>
  <si>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</si>
  <si>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</si>
  <si>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</si>
  <si>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</si>
  <si>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</si>
  <si>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</si>
  <si>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</si>
  <si>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</si>
  <si>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</si>
  <si>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</si>
  <si>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</si>
  <si>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</si>
  <si>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</si>
  <si>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</si>
  <si>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</si>
  <si>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</si>
  <si>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</si>
  <si>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</si>
  <si>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</si>
  <si>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</si>
  <si>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</si>
  <si>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</si>
  <si>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</si>
  <si>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</si>
  <si>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</si>
  <si>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</si>
  <si>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</si>
  <si>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</si>
  <si>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</si>
  <si>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</si>
  <si>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</si>
  <si>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</si>
  <si>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</si>
  <si>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</si>
  <si>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</si>
  <si>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</si>
  <si>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</si>
  <si>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</si>
  <si>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</si>
  <si>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</si>
  <si>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</si>
  <si>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</si>
  <si>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</si>
  <si>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</si>
  <si>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</si>
  <si>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</si>
  <si>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</si>
  <si>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</si>
  <si>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</si>
  <si>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</si>
  <si>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</si>
  <si>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</si>
  <si>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</si>
  <si>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</si>
  <si>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</si>
  <si>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</si>
  <si>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</si>
  <si>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</si>
  <si>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</si>
  <si>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</si>
  <si>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</si>
  <si>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</si>
  <si>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</si>
  <si>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</si>
  <si>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</si>
  <si>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</si>
  <si>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</si>
  <si>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</si>
  <si>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</si>
  <si>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</si>
  <si>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</si>
  <si>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</si>
  <si>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</si>
  <si>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</si>
  <si>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</si>
  <si>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</si>
  <si>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</si>
  <si>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</si>
  <si>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</si>
  <si>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</si>
  <si>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</si>
  <si>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</si>
  <si>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</si>
  <si>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</si>
  <si>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</si>
  <si>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</si>
  <si>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</si>
  <si>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</si>
  <si>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</si>
  <si>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</si>
  <si>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</si>
  <si>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</si>
  <si>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</si>
  <si>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</si>
  <si>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</si>
  <si>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</si>
  <si>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</si>
  <si>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</si>
  <si>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</si>
  <si>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</si>
  <si>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</si>
  <si>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</si>
  <si>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</si>
  <si>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</si>
  <si>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</si>
  <si>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</si>
  <si>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</si>
  <si>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</si>
  <si>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</si>
  <si>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</si>
  <si>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</si>
  <si>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</si>
  <si>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</si>
  <si>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</si>
  <si>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</si>
  <si>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</si>
  <si>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</si>
  <si>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</si>
  <si>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</si>
  <si>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</si>
  <si>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</si>
  <si>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</si>
  <si>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</si>
  <si>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</si>
  <si>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</si>
  <si>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</si>
  <si>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</si>
  <si>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</si>
  <si>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</si>
  <si>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</si>
  <si>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</si>
  <si>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</si>
  <si>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</si>
  <si>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</si>
  <si>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</si>
  <si>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</si>
  <si>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</si>
  <si>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</si>
  <si>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</si>
  <si>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</si>
  <si>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</si>
  <si>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</si>
  <si>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</si>
  <si>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</si>
  <si>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</si>
  <si>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</si>
  <si>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</si>
  <si>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</si>
  <si>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</si>
  <si>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</si>
  <si>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</si>
  <si>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</si>
  <si>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</si>
  <si>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</si>
  <si>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</si>
  <si>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</si>
  <si>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</si>
  <si>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</si>
  <si>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</si>
  <si>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</si>
  <si>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</si>
  <si>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</si>
  <si>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</si>
  <si>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</si>
  <si>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</si>
  <si>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</si>
  <si>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</si>
  <si>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</si>
  <si>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</si>
  <si>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</si>
  <si>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</si>
  <si>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</si>
  <si>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</si>
  <si>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</si>
  <si>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</si>
  <si>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</si>
  <si>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</si>
  <si>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</si>
  <si>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</si>
  <si>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</si>
  <si>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</si>
  <si>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</si>
  <si>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</si>
  <si>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</si>
  <si>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</si>
  <si>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</si>
  <si>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</si>
  <si>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</si>
  <si>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</si>
  <si>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</si>
  <si>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</si>
  <si>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</si>
  <si>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</si>
  <si>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</si>
  <si>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</si>
  <si>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</si>
  <si>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</si>
  <si>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</si>
  <si>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</si>
  <si>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</si>
  <si>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</si>
  <si>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</si>
  <si>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</si>
  <si>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</si>
  <si>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</si>
  <si>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</si>
  <si>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</si>
  <si>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</si>
  <si>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</si>
  <si>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</si>
  <si>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</si>
  <si>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</si>
  <si>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</si>
  <si>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</si>
  <si>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</si>
  <si>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</si>
  <si>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</si>
  <si>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</si>
  <si>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</si>
  <si>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</si>
  <si>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</si>
  <si>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</si>
  <si>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</si>
  <si>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</si>
  <si>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</si>
  <si>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</si>
  <si>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</si>
  <si>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</si>
  <si>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</si>
  <si>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</si>
  <si>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</si>
  <si>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</si>
  <si>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</si>
  <si>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</si>
  <si>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</si>
  <si>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</si>
  <si>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</si>
  <si>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</si>
  <si>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</si>
  <si>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</si>
  <si>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</si>
  <si>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</si>
  <si>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</si>
  <si>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</si>
  <si>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</si>
  <si>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</si>
  <si>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</si>
  <si>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</si>
  <si>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</si>
  <si>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</si>
  <si>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</si>
  <si>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</si>
  <si>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</si>
  <si>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</si>
  <si>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</si>
  <si>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</si>
  <si>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</si>
  <si>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</si>
  <si>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</si>
  <si>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</si>
  <si>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</si>
  <si>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</si>
  <si>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</si>
  <si>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</si>
  <si>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</si>
  <si>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</si>
  <si>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</si>
  <si>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</si>
  <si>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</si>
  <si>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</si>
  <si>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</si>
  <si>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</si>
  <si>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</si>
  <si>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</si>
  <si>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</si>
  <si>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</si>
  <si>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</si>
  <si>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</si>
  <si>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</si>
  <si>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</si>
  <si>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</si>
  <si>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</si>
  <si>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</si>
  <si>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</si>
  <si>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</si>
  <si>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</si>
  <si>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</si>
  <si>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</si>
  <si>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</si>
  <si>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</si>
  <si>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</si>
  <si>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</si>
  <si>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</si>
  <si>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</si>
  <si>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</si>
  <si>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</si>
  <si>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</si>
  <si>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</si>
  <si>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</si>
  <si>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</si>
  <si>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</si>
  <si>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</si>
  <si>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</si>
  <si>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</si>
  <si>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</si>
  <si>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</si>
  <si>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</si>
  <si>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</si>
  <si>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</si>
  <si>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</si>
  <si>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</si>
  <si>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</si>
  <si>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</si>
  <si>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</si>
  <si>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</si>
  <si>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</si>
  <si>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</si>
  <si>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</si>
  <si>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</si>
  <si>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</si>
  <si>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</si>
  <si>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</si>
  <si>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</si>
  <si>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</si>
  <si>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</si>
  <si>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</si>
  <si>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</si>
  <si>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</si>
  <si>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</si>
  <si>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</si>
  <si>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</si>
  <si>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</si>
  <si>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</si>
  <si>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</si>
  <si>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</si>
  <si>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</si>
  <si>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</si>
  <si>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</si>
  <si>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</si>
  <si>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</si>
  <si>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</si>
  <si>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</si>
  <si>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</si>
  <si>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</si>
  <si>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</si>
  <si>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</si>
  <si>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</si>
  <si>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</si>
  <si>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</si>
  <si>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</si>
  <si>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</si>
  <si>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</si>
  <si>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</si>
  <si>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</si>
  <si>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</si>
  <si>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</si>
  <si>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</si>
  <si>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</si>
  <si>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</si>
  <si>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</si>
  <si>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</si>
  <si>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</si>
  <si>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</si>
  <si>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</si>
  <si>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</si>
  <si>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</si>
  <si>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</si>
  <si>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</si>
  <si>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</si>
  <si>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</si>
  <si>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</si>
  <si>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</si>
  <si>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</si>
  <si>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</si>
  <si>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</si>
  <si>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</si>
  <si>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</si>
  <si>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</si>
  <si>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</si>
  <si>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</si>
  <si>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</si>
  <si>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</si>
  <si>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</si>
  <si>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</si>
  <si>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</si>
  <si>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</si>
  <si>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</si>
  <si>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</si>
  <si>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</si>
  <si>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</si>
  <si>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</si>
  <si>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</si>
  <si>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</si>
  <si>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</si>
  <si>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</si>
  <si>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</si>
  <si>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</si>
  <si>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</si>
  <si>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</si>
  <si>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</si>
  <si>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</si>
  <si>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</si>
  <si>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</si>
  <si>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</si>
  <si>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</si>
  <si>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</si>
  <si>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</si>
  <si>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</si>
  <si>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</si>
  <si>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</si>
  <si>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</si>
  <si>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</si>
  <si>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</si>
  <si>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</si>
  <si>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</si>
  <si>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</si>
  <si>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</si>
  <si>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</si>
  <si>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</si>
  <si>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</si>
  <si>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</si>
  <si>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</si>
  <si>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</si>
  <si>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</si>
  <si>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</si>
  <si>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</si>
  <si>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</si>
  <si>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</si>
  <si>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</si>
  <si>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</si>
  <si>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</si>
  <si>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</si>
  <si>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</si>
  <si>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</si>
  <si>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</si>
  <si>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</si>
  <si>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</si>
  <si>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</si>
  <si>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</si>
  <si>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</si>
  <si>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</si>
  <si>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</si>
  <si>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</si>
  <si>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</si>
  <si>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</si>
  <si>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</si>
  <si>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</si>
  <si>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</si>
  <si>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</si>
  <si>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</si>
  <si>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</si>
  <si>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</si>
  <si>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</si>
  <si>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</si>
  <si>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</si>
  <si>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</si>
  <si>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</si>
  <si>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</si>
  <si>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</si>
  <si>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</si>
  <si>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</si>
  <si>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</si>
  <si>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</si>
  <si>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</si>
  <si>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</si>
  <si>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</si>
  <si>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</si>
  <si>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</si>
  <si>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</si>
  <si>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</si>
  <si>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</si>
  <si>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</si>
  <si>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</si>
  <si>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</si>
  <si>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</si>
  <si>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</si>
  <si>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</si>
  <si>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</si>
  <si>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</si>
  <si>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</si>
  <si>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</si>
  <si>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</si>
  <si>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</si>
  <si>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</si>
  <si>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</si>
  <si>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</si>
  <si>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</si>
  <si>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</si>
  <si>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</si>
  <si>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</si>
  <si>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</si>
  <si>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</si>
  <si>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</si>
  <si>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</si>
  <si>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</si>
  <si>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</si>
  <si>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</si>
  <si>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</si>
  <si>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</si>
  <si>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</si>
  <si>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</si>
  <si>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</si>
  <si>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</si>
  <si>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</si>
  <si>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</si>
  <si>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</si>
  <si>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</si>
  <si>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</si>
  <si>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</si>
  <si>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</si>
  <si>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</si>
  <si>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</si>
  <si>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</si>
  <si>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</si>
  <si>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</si>
  <si>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</si>
  <si>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</si>
  <si>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</si>
  <si>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</si>
  <si>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</si>
  <si>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</si>
  <si>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</si>
  <si>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</si>
  <si>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</si>
  <si>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</si>
  <si>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</si>
  <si>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</si>
  <si>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</si>
  <si>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</si>
  <si>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</si>
  <si>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</si>
  <si>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</si>
  <si>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</si>
  <si>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</si>
  <si>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</si>
  <si>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</si>
  <si>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</si>
  <si>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</si>
  <si>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</si>
  <si>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</si>
  <si>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</si>
  <si>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</si>
  <si>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</si>
  <si>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</si>
  <si>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</si>
  <si>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</si>
  <si>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</si>
  <si>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</si>
  <si>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</si>
  <si>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</si>
  <si>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</si>
  <si>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</si>
  <si>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</si>
  <si>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</si>
  <si>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</si>
  <si>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</si>
  <si>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</si>
  <si>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</si>
  <si>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</si>
  <si>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</si>
  <si>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</si>
  <si>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</si>
  <si>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</si>
  <si>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</si>
  <si>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</si>
  <si>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</si>
  <si>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</si>
  <si>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</si>
  <si>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</si>
  <si>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</si>
  <si>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</si>
  <si>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</si>
  <si>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</si>
  <si>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</si>
  <si>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</si>
  <si>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</si>
  <si>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</si>
  <si>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</si>
  <si>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</si>
  <si>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</si>
  <si>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</si>
  <si>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</si>
  <si>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</si>
  <si>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</si>
  <si>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</si>
  <si>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</si>
  <si>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</si>
  <si>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</si>
  <si>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</si>
  <si>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</si>
  <si>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</si>
  <si>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</si>
  <si>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</si>
  <si>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</si>
  <si>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</si>
  <si>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</si>
  <si>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</si>
  <si>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</si>
  <si>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</si>
  <si>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</si>
  <si>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</si>
  <si>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</si>
  <si>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</si>
  <si>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</si>
  <si>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</si>
  <si>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</si>
  <si>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</si>
  <si>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</si>
  <si>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</si>
  <si>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</si>
  <si>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</si>
  <si>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</si>
  <si>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</si>
  <si>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</si>
  <si>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</si>
  <si>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</si>
  <si>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</si>
  <si>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</si>
  <si>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</si>
  <si>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</si>
  <si>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</si>
  <si>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</si>
  <si>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</si>
  <si>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</si>
  <si>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</si>
  <si>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</si>
  <si>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</si>
  <si>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</si>
  <si>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</si>
  <si>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</si>
  <si>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</si>
  <si>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</si>
  <si>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</si>
  <si>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</si>
  <si>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</si>
  <si>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</si>
  <si>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</si>
  <si>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</si>
  <si>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</si>
  <si>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</si>
  <si>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</si>
  <si>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</si>
  <si>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</si>
  <si>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</si>
  <si>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</si>
  <si>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</si>
  <si>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</si>
  <si>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</si>
  <si>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</si>
  <si>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</si>
  <si>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</si>
  <si>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</si>
  <si>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</si>
  <si>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</si>
  <si>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</si>
  <si>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</si>
  <si>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</si>
  <si>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</si>
  <si>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</si>
  <si>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</si>
  <si>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</si>
  <si>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</si>
  <si>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</si>
  <si>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</si>
  <si>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</si>
  <si>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</si>
  <si>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</si>
  <si>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</si>
  <si>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</si>
  <si>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</si>
  <si>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</si>
  <si>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</si>
  <si>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</si>
  <si>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</si>
  <si>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</si>
  <si>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</si>
  <si>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</si>
  <si>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</si>
  <si>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</si>
  <si>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</si>
  <si>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</si>
  <si>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</si>
  <si>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</si>
  <si>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</si>
  <si>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</si>
  <si>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</si>
  <si>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</si>
  <si>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</si>
  <si>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</si>
  <si>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</si>
  <si>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</si>
  <si>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</si>
  <si>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</si>
  <si>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</si>
  <si>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</si>
  <si>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</si>
  <si>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</si>
  <si>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</si>
  <si>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</si>
  <si>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</si>
  <si>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</si>
  <si>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</si>
  <si>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</si>
  <si>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</si>
  <si>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</si>
  <si>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</si>
  <si>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</si>
  <si>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</si>
  <si>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</si>
  <si>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</si>
  <si>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</si>
  <si>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</si>
  <si>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</si>
  <si>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</si>
  <si>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</si>
  <si>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</si>
  <si>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</si>
  <si>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</si>
  <si>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</si>
  <si>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</si>
  <si>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</si>
  <si>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</si>
  <si>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</si>
  <si>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</si>
  <si>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</si>
  <si>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</si>
  <si>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</si>
  <si>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</si>
  <si>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</si>
  <si>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</si>
  <si>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</si>
  <si>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</si>
  <si>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</si>
  <si>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</si>
  <si>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</si>
  <si>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</si>
  <si>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</si>
  <si>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</si>
  <si>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</si>
  <si>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</si>
  <si>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</si>
  <si>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</si>
  <si>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</si>
  <si>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</si>
  <si>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</si>
  <si>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</si>
  <si>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</si>
  <si>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</si>
  <si>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</si>
  <si>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</si>
  <si>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</si>
  <si>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</si>
  <si>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</si>
  <si>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</si>
  <si>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</si>
  <si>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</si>
  <si>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</si>
  <si>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</si>
  <si>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</si>
  <si>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</si>
  <si>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</si>
  <si>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</si>
  <si>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</si>
  <si>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</si>
  <si>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</si>
  <si>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</si>
  <si>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</si>
  <si>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</si>
  <si>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</si>
  <si>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</si>
  <si>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</si>
  <si>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</si>
  <si>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</si>
  <si>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</si>
  <si>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</si>
  <si>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</si>
  <si>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</si>
  <si>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</si>
  <si>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</si>
  <si>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</si>
  <si>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</si>
  <si>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</si>
  <si>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</si>
  <si>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</si>
  <si>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</si>
  <si>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</si>
  <si>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</si>
  <si>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</si>
  <si>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</si>
  <si>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</si>
  <si>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</si>
  <si>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</si>
  <si>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</si>
  <si>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</si>
  <si>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</si>
  <si>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</si>
  <si>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</si>
  <si>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</si>
  <si>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</si>
  <si>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</si>
  <si>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</si>
  <si>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</si>
  <si>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</si>
  <si>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</si>
  <si>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</si>
  <si>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</si>
  <si>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</si>
  <si>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</si>
  <si>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</si>
  <si>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</si>
  <si>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</si>
  <si>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</si>
  <si>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</si>
  <si>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</si>
  <si>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</si>
  <si>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</si>
  <si>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</si>
  <si>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</si>
  <si>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</si>
  <si>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</si>
  <si>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</si>
  <si>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</si>
  <si>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</si>
  <si>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</si>
  <si>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</si>
  <si>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</si>
  <si>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</si>
  <si>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</si>
  <si>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</si>
  <si>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</si>
  <si>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</si>
  <si>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</si>
  <si>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</si>
  <si>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</si>
  <si>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</si>
  <si>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</si>
  <si>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</si>
  <si>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</si>
  <si>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</si>
  <si>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</si>
  <si>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</si>
  <si>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</si>
  <si>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</si>
  <si>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</si>
  <si>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</si>
  <si>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</si>
  <si>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</si>
  <si>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</si>
  <si>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</si>
  <si>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</si>
  <si>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</si>
  <si>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</si>
  <si>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</si>
  <si>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</si>
  <si>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</si>
  <si>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</si>
  <si>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</si>
  <si>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</si>
  <si>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</si>
  <si>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</si>
  <si>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</si>
  <si>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</si>
  <si>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</si>
  <si>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</si>
  <si>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</si>
  <si>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</si>
  <si>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</si>
  <si>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</si>
  <si>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</si>
  <si>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</si>
  <si>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</si>
  <si>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</si>
  <si>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</si>
  <si>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</si>
  <si>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</si>
  <si>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</si>
  <si>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</si>
  <si>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</si>
  <si>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</si>
  <si>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</si>
  <si>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</si>
  <si>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</si>
  <si>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</si>
  <si>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</si>
  <si>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</si>
  <si>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</si>
  <si>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</si>
  <si>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</si>
  <si>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</si>
  <si>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</si>
  <si>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</si>
  <si>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</si>
  <si>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</si>
  <si>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</si>
  <si>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</si>
  <si>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</si>
  <si>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</si>
  <si>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</si>
  <si>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</si>
  <si>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</si>
  <si>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</si>
  <si>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</si>
  <si>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</si>
  <si>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</si>
  <si>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</si>
  <si>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</si>
  <si>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</si>
  <si>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</si>
  <si>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</si>
  <si>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</si>
  <si>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</si>
  <si>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</si>
  <si>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</si>
  <si>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</si>
  <si>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</si>
  <si>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</si>
  <si>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</si>
  <si>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</si>
  <si>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</si>
  <si>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</si>
  <si>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</si>
  <si>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</si>
  <si>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</si>
  <si>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</si>
  <si>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</si>
  <si>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</si>
  <si>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</si>
  <si>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</si>
  <si>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</si>
  <si>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</si>
  <si>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</si>
  <si>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</si>
  <si>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</si>
  <si>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</si>
  <si>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</si>
  <si>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</si>
  <si>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</si>
  <si>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</si>
  <si>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</si>
  <si>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</si>
  <si>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</si>
  <si>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</si>
  <si>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</si>
  <si>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</si>
  <si>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</si>
  <si>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</si>
  <si>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</si>
  <si>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</si>
  <si>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</si>
  <si>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</si>
  <si>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</si>
  <si>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</si>
  <si>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</si>
  <si>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</si>
  <si>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</si>
  <si>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</si>
  <si>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</si>
  <si>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</si>
  <si>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</si>
  <si>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</si>
  <si>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</si>
  <si>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</si>
  <si>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</si>
  <si>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</si>
  <si>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</si>
  <si>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</si>
  <si>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</si>
  <si>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</si>
  <si>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</si>
  <si>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</si>
  <si>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</si>
  <si>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</si>
  <si>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</si>
  <si>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</si>
  <si>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</si>
  <si>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</si>
  <si>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</si>
  <si>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</si>
  <si>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</si>
  <si>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</si>
  <si>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</si>
  <si>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</si>
  <si>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</si>
  <si>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</si>
  <si>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</si>
  <si>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</si>
  <si>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</si>
  <si>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</si>
  <si>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</si>
  <si>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</si>
  <si>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</si>
  <si>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</si>
  <si>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</si>
  <si>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</si>
  <si>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</si>
  <si>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</si>
  <si>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</si>
  <si>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</si>
  <si>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</si>
  <si>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</si>
  <si>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</si>
  <si>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</si>
  <si>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</si>
  <si>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</si>
  <si>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</si>
  <si>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</si>
  <si>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</si>
  <si>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</si>
  <si>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</si>
  <si>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</si>
  <si>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</si>
  <si>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</si>
  <si>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</si>
  <si>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</si>
  <si>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</si>
  <si>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</si>
  <si>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</si>
  <si>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</si>
  <si>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</si>
  <si>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</si>
  <si>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</si>
  <si>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</si>
  <si>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</si>
  <si>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</si>
  <si>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</si>
  <si>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</si>
  <si>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</si>
  <si>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</si>
  <si>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</si>
  <si>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</si>
  <si>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</si>
  <si>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</si>
  <si>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</si>
  <si>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</si>
  <si>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</si>
  <si>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</si>
  <si>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</si>
  <si>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</si>
  <si>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</si>
  <si>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</si>
  <si>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</si>
  <si>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</si>
  <si>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</si>
  <si>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</si>
  <si>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</si>
  <si>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</si>
  <si>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</si>
  <si>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</si>
  <si>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</si>
  <si>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</si>
  <si>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</si>
  <si>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</si>
  <si>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</si>
  <si>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</si>
  <si>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</si>
  <si>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</si>
  <si>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</si>
  <si>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</si>
  <si>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</si>
  <si>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</si>
  <si>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</si>
  <si>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</si>
  <si>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</si>
  <si>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</si>
  <si>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</si>
  <si>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</si>
  <si>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</si>
  <si>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</si>
  <si>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</si>
  <si>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</si>
  <si>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</si>
  <si>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</si>
  <si>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</si>
  <si>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</si>
  <si>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</si>
  <si>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</si>
  <si>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</si>
  <si>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</si>
  <si>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</si>
  <si>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</si>
  <si>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</si>
  <si>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</si>
  <si>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</si>
  <si>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</si>
  <si>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</si>
  <si>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</si>
  <si>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</si>
  <si>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</si>
  <si>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</si>
  <si>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</si>
  <si>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</si>
  <si>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</si>
  <si>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</si>
  <si>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</si>
  <si>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</si>
  <si>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</si>
  <si>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</si>
  <si>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</si>
  <si>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</si>
  <si>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</si>
  <si>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</si>
  <si>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</si>
  <si>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</si>
  <si>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</si>
  <si>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</si>
  <si>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</si>
  <si>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</si>
  <si>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</si>
  <si>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</si>
  <si>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</si>
  <si>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</si>
  <si>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</si>
  <si>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</si>
  <si>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</si>
  <si>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</si>
  <si>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</si>
  <si>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</si>
  <si>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</si>
  <si>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</si>
  <si>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</si>
  <si>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</si>
  <si>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</si>
  <si>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</si>
  <si>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</si>
  <si>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</si>
  <si>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</si>
  <si>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</si>
  <si>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</si>
  <si>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</si>
  <si>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</si>
  <si>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</si>
  <si>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</si>
  <si>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</si>
  <si>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</si>
  <si>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</si>
  <si>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</si>
  <si>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</si>
  <si>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</si>
  <si>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</si>
  <si>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</si>
  <si>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</si>
  <si>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</si>
  <si>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</si>
  <si>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</si>
  <si>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</si>
  <si>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</si>
  <si>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</si>
  <si>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</si>
  <si>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</si>
  <si>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</si>
  <si>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</si>
  <si>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</si>
  <si>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</si>
  <si>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</si>
  <si>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</si>
  <si>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</si>
  <si>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</si>
  <si>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</si>
  <si>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</si>
  <si>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</si>
  <si>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</si>
  <si>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</si>
  <si>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</si>
  <si>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</si>
  <si>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</si>
  <si>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</si>
  <si>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</si>
  <si>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</si>
  <si>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</si>
  <si>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</si>
  <si>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</si>
  <si>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</si>
  <si>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</si>
  <si>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</si>
  <si>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</si>
  <si>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</si>
  <si>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</si>
  <si>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</si>
  <si>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</si>
  <si>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</si>
  <si>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</si>
  <si>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</si>
  <si>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</si>
  <si>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</si>
  <si>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</si>
  <si>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</si>
  <si>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</si>
  <si>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</si>
  <si>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</si>
  <si>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</si>
  <si>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</si>
  <si>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</si>
  <si>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</si>
  <si>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</si>
  <si>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</si>
  <si>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</si>
  <si>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</si>
  <si>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</si>
  <si>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</si>
  <si>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</si>
  <si>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</si>
  <si>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</si>
  <si>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</si>
  <si>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</si>
  <si>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</si>
  <si>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</si>
  <si>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</si>
  <si>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</si>
  <si>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</si>
  <si>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</si>
  <si>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</si>
  <si>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</si>
  <si>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</si>
  <si>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</si>
  <si>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</si>
  <si>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</si>
  <si>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</si>
  <si>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</si>
  <si>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</si>
  <si>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</si>
  <si>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</si>
  <si>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</si>
  <si>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</si>
  <si>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</si>
  <si>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</si>
  <si>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</si>
  <si>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</si>
  <si>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</si>
  <si>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</si>
  <si>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</si>
  <si>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</si>
  <si>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</si>
  <si>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</si>
  <si>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</si>
  <si>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</si>
  <si>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</si>
  <si>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</si>
  <si>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</si>
  <si>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</si>
  <si>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</si>
  <si>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</si>
  <si>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</si>
  <si>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</si>
  <si>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</si>
  <si>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</si>
  <si>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</si>
  <si>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</si>
  <si>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</si>
  <si>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</si>
  <si>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</si>
  <si>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</si>
  <si>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</si>
  <si>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</si>
  <si>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</si>
  <si>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</si>
  <si>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</si>
  <si>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</si>
  <si>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</si>
  <si>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</si>
  <si>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</si>
  <si>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</si>
  <si>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</si>
  <si>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</si>
  <si>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</si>
  <si>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</si>
  <si>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</si>
  <si>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</si>
  <si>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</si>
  <si>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</si>
  <si>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</si>
  <si>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</si>
  <si>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</si>
  <si>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</si>
  <si>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</si>
  <si>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</si>
  <si>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</si>
  <si>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</si>
  <si>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</si>
  <si>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</si>
  <si>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</si>
  <si>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</si>
  <si>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</si>
  <si>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</si>
  <si>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</si>
  <si>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</si>
  <si>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</si>
  <si>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</si>
  <si>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</si>
  <si>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</si>
  <si>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</si>
  <si>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</si>
  <si>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</si>
  <si>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</si>
  <si>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</si>
  <si>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</si>
  <si>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</si>
  <si>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</si>
  <si>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</si>
  <si>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</si>
  <si>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</si>
  <si>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</si>
  <si>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</si>
  <si>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</si>
  <si>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</si>
  <si>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</si>
  <si>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</si>
  <si>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</si>
  <si>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</si>
  <si>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</si>
  <si>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</si>
  <si>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</si>
  <si>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</si>
  <si>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</si>
  <si>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</si>
  <si>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</si>
  <si>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</si>
  <si>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</si>
  <si>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</si>
  <si>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</si>
  <si>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</si>
  <si>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</si>
  <si>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</si>
  <si>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</si>
  <si>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</si>
  <si>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</si>
  <si>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</si>
  <si>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</si>
  <si>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</si>
  <si>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</si>
  <si>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</si>
  <si>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</si>
  <si>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</si>
  <si>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</si>
  <si>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</si>
  <si>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</si>
  <si>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</si>
  <si>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</si>
  <si>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</si>
  <si>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</si>
  <si>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</si>
  <si>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</si>
  <si>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</si>
  <si>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</si>
  <si>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</si>
  <si>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</si>
  <si>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</si>
  <si>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</si>
  <si>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</si>
  <si>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</si>
  <si>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</si>
  <si>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</si>
  <si>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</si>
  <si>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</si>
  <si>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</si>
  <si>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</si>
  <si>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</si>
  <si>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</si>
  <si>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</si>
  <si>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</si>
  <si>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</si>
  <si>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</si>
  <si>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</si>
  <si>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</si>
  <si>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</si>
  <si>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</si>
  <si>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</si>
  <si>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</si>
  <si>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</si>
  <si>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</si>
  <si>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</si>
  <si>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</si>
  <si>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</si>
  <si>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</si>
  <si>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</si>
  <si>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</si>
  <si>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</si>
  <si>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</si>
  <si>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</si>
  <si>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</si>
  <si>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</si>
  <si>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</si>
  <si>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</si>
  <si>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</si>
  <si>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</si>
  <si>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</si>
  <si>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</si>
  <si>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</si>
  <si>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</si>
  <si>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</si>
  <si>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</si>
  <si>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</si>
  <si>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</si>
  <si>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</si>
  <si>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</si>
  <si>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</si>
  <si>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</si>
  <si>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</si>
  <si>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</si>
  <si>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</si>
  <si>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</si>
  <si>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</si>
  <si>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</si>
  <si>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</si>
  <si>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</si>
  <si>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</si>
  <si>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</si>
  <si>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</si>
  <si>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</si>
  <si>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</si>
  <si>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</si>
  <si>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</si>
  <si>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</si>
  <si>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</si>
  <si>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</si>
  <si>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</si>
  <si>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</si>
  <si>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</si>
  <si>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</si>
  <si>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</si>
  <si>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</si>
  <si>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</si>
  <si>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</si>
  <si>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</si>
  <si>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</si>
  <si>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</si>
  <si>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</si>
  <si>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</si>
  <si>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</si>
  <si>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</si>
  <si>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</si>
  <si>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</si>
  <si>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</si>
  <si>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</si>
  <si>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</si>
  <si>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</si>
  <si>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</si>
  <si>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</si>
  <si>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</si>
  <si>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</si>
  <si>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</si>
  <si>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</si>
  <si>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</si>
  <si>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</si>
  <si>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</si>
  <si>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</si>
  <si>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</si>
  <si>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</si>
  <si>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</si>
  <si>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</si>
  <si>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</si>
  <si>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</si>
  <si>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</si>
  <si>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</si>
  <si>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</si>
  <si>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</si>
  <si>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</si>
  <si>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</si>
  <si>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</si>
  <si>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</si>
  <si>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</si>
  <si>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</si>
  <si>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</si>
  <si>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</si>
  <si>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</si>
  <si>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</si>
  <si>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</si>
  <si>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</si>
  <si>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</si>
  <si>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</si>
  <si>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</si>
  <si>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</si>
  <si>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</si>
  <si>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</si>
  <si>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</si>
  <si>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</si>
  <si>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</si>
  <si>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</si>
  <si>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</si>
  <si>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</si>
  <si>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</si>
  <si>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</si>
  <si>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</si>
  <si>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</si>
  <si>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</si>
  <si>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</si>
  <si>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</si>
  <si>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</si>
  <si>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</si>
  <si>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</si>
  <si>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</si>
  <si>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</si>
  <si>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</si>
  <si>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</si>
  <si>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</si>
  <si>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</si>
  <si>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</si>
  <si>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</si>
  <si>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</si>
  <si>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</si>
  <si>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</si>
  <si>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</si>
  <si>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</si>
  <si>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</si>
  <si>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</si>
  <si>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</si>
  <si>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</si>
  <si>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</si>
  <si>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</si>
  <si>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</si>
  <si>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</si>
  <si>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</si>
  <si>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</si>
  <si>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</si>
  <si>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</si>
  <si>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</si>
  <si>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</si>
  <si>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</si>
  <si>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</si>
  <si>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</si>
  <si>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</si>
  <si>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</si>
  <si>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</si>
  <si>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</si>
  <si>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</si>
  <si>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</si>
  <si>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</si>
  <si>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</si>
  <si>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</si>
  <si>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</si>
  <si>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</si>
  <si>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</si>
  <si>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</si>
  <si>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</si>
  <si>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</si>
  <si>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</si>
  <si>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</si>
  <si>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</si>
  <si>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</si>
  <si>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</si>
  <si>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</si>
  <si>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</si>
  <si>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</si>
  <si>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</si>
  <si>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</si>
  <si>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</si>
  <si>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</si>
  <si>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</si>
  <si>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</si>
  <si>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</si>
  <si>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</si>
  <si>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</si>
  <si>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</si>
  <si>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</si>
  <si>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</si>
  <si>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</si>
  <si>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</si>
  <si>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</si>
  <si>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</si>
  <si>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</si>
  <si>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</si>
  <si>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</si>
  <si>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</si>
  <si>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</si>
  <si>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</si>
  <si>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</si>
  <si>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</si>
  <si>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</si>
  <si>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</si>
  <si>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</si>
  <si>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</si>
  <si>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</si>
  <si>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</si>
  <si>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</si>
  <si>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</si>
  <si>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</si>
  <si>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</si>
  <si>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</si>
  <si>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</si>
  <si>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</si>
  <si>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</si>
  <si>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</si>
  <si>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</si>
  <si>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</si>
  <si>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</si>
  <si>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</si>
  <si>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</si>
  <si>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</si>
  <si>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</si>
  <si>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</si>
  <si>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</si>
  <si>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</si>
  <si>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</si>
  <si>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</si>
  <si>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</si>
  <si>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</si>
  <si>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</si>
  <si>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</si>
  <si>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</si>
  <si>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</si>
  <si>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</si>
  <si>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</si>
  <si>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</si>
  <si>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</si>
  <si>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</si>
  <si>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</si>
  <si>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</si>
  <si>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</si>
  <si>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</si>
  <si>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</si>
  <si>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</si>
  <si>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</si>
  <si>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</si>
  <si>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</si>
  <si>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</si>
  <si>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</si>
  <si>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</si>
  <si>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</si>
  <si>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</si>
  <si>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</si>
  <si>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</si>
  <si>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</si>
  <si>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</si>
  <si>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</si>
  <si>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</si>
  <si>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</si>
  <si>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</si>
  <si>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</si>
  <si>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</si>
  <si>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</si>
  <si>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</si>
  <si>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</si>
  <si>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</si>
  <si>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</si>
  <si>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</si>
  <si>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</si>
  <si>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</si>
  <si>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</si>
  <si>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</si>
  <si>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</si>
  <si>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</si>
  <si>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</si>
  <si>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</si>
  <si>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</si>
  <si>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</si>
  <si>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</si>
  <si>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</si>
  <si>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</si>
  <si>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</si>
  <si>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</si>
  <si>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</si>
  <si>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</si>
  <si>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</si>
  <si>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</si>
  <si>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</si>
  <si>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</si>
  <si>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</si>
  <si>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</si>
  <si>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</si>
  <si>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</si>
  <si>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</si>
  <si>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</si>
  <si>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</si>
  <si>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</si>
  <si>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</si>
  <si>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</si>
  <si>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</si>
  <si>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</si>
  <si>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</si>
  <si>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</si>
  <si>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</si>
  <si>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</si>
  <si>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</si>
  <si>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</si>
  <si>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</si>
  <si>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</si>
  <si>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</si>
  <si>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</si>
  <si>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</si>
  <si>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</si>
  <si>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</si>
  <si>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</si>
  <si>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</si>
  <si>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</si>
  <si>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</si>
  <si>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</si>
  <si>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</si>
  <si>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</si>
  <si>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</si>
  <si>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</si>
  <si>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</si>
  <si>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</si>
  <si>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</si>
  <si>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</si>
  <si>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</si>
  <si>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</si>
  <si>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</si>
  <si>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</si>
  <si>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</si>
  <si>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</si>
  <si>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</si>
  <si>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</si>
  <si>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</si>
  <si>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</si>
  <si>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</si>
  <si>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</si>
  <si>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</si>
  <si>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</si>
  <si>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</si>
  <si>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</si>
  <si>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</si>
  <si>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</si>
  <si>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</si>
  <si>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</si>
  <si>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</si>
  <si>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</si>
  <si>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</si>
  <si>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</si>
  <si>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</si>
  <si>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</si>
  <si>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</si>
  <si>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</si>
  <si>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</si>
  <si>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</si>
  <si>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</si>
  <si>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</si>
  <si>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</si>
  <si>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</si>
  <si>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</si>
  <si>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</si>
  <si>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</si>
  <si>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</si>
  <si>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</si>
  <si>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</si>
  <si>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</si>
  <si>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</si>
  <si>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</si>
  <si>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</si>
  <si>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</si>
  <si>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</si>
  <si>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</si>
  <si>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</si>
  <si>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</si>
  <si>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</si>
  <si>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</si>
  <si>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</si>
  <si>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</si>
  <si>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</si>
  <si>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</si>
  <si>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</si>
  <si>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</si>
  <si>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</si>
  <si>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</si>
  <si>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</si>
  <si>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</si>
  <si>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</si>
  <si>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</si>
  <si>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</si>
  <si>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</si>
  <si>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</si>
  <si>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</si>
  <si>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</si>
  <si>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</si>
  <si>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</si>
  <si>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</si>
  <si>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</si>
  <si>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</si>
  <si>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</si>
  <si>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</si>
  <si>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</si>
  <si>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</si>
  <si>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</si>
  <si>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</si>
  <si>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</si>
  <si>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</si>
  <si>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</si>
  <si>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</si>
  <si>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</si>
  <si>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</si>
  <si>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</si>
  <si>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</si>
  <si>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</si>
  <si>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</si>
  <si>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</si>
  <si>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</si>
  <si>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</si>
  <si>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</si>
  <si>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</si>
  <si>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</si>
  <si>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</si>
  <si>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</si>
  <si>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</si>
  <si>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</si>
  <si>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</si>
  <si>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</si>
  <si>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</si>
  <si>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</si>
  <si>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</si>
  <si>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</si>
  <si>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</si>
  <si>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</si>
  <si>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</si>
  <si>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</si>
  <si>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</si>
  <si>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</si>
  <si>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</si>
  <si>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</si>
  <si>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</si>
  <si>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</si>
  <si>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</si>
  <si>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</si>
  <si>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</si>
  <si>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</si>
  <si>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</si>
  <si>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</si>
  <si>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</si>
  <si>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</si>
  <si>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</si>
  <si>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</si>
  <si>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</si>
  <si>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</si>
  <si>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</si>
  <si>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</si>
  <si>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</si>
  <si>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</si>
  <si>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</si>
  <si>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</si>
  <si>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</si>
  <si>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</si>
  <si>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</si>
  <si>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</si>
  <si>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</si>
  <si>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</si>
  <si>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</si>
  <si>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</si>
  <si>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</si>
  <si>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</si>
  <si>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</si>
  <si>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</si>
  <si>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</si>
  <si>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</si>
  <si>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</si>
  <si>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</si>
  <si>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</si>
  <si>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</si>
  <si>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</si>
  <si>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</si>
  <si>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</si>
  <si>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</si>
  <si>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</si>
  <si>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</si>
  <si>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</si>
  <si>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</si>
  <si>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</si>
  <si>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</si>
  <si>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</si>
  <si>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</si>
  <si>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</si>
  <si>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</si>
  <si>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</si>
  <si>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</si>
  <si>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</si>
  <si>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</si>
  <si>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</si>
  <si>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</si>
  <si>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</si>
  <si>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</si>
  <si>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</si>
  <si>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</si>
  <si>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</si>
  <si>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</si>
  <si>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</si>
  <si>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</si>
  <si>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</si>
  <si>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</si>
  <si>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</si>
  <si>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</si>
  <si>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</si>
  <si>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</si>
  <si>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</si>
  <si>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</si>
  <si>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</si>
  <si>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</si>
  <si>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</si>
  <si>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</si>
  <si>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</si>
  <si>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</si>
  <si>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</si>
  <si>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</si>
  <si>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</si>
  <si>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</si>
  <si>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</si>
  <si>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</si>
  <si>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</si>
  <si>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</si>
  <si>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</si>
  <si>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</si>
  <si>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</si>
  <si>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</si>
  <si>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</si>
  <si>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</si>
  <si>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</si>
  <si>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</si>
  <si>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</si>
  <si>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</si>
  <si>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</si>
  <si>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</si>
  <si>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</si>
  <si>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</si>
  <si>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</si>
  <si>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</si>
  <si>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</si>
  <si>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</si>
  <si>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</si>
  <si>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</si>
  <si>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</si>
  <si>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</si>
  <si>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</si>
  <si>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</si>
  <si>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</si>
  <si>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</si>
  <si>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</si>
  <si>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</si>
  <si>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</si>
  <si>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</si>
  <si>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</si>
  <si>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</si>
  <si>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</si>
  <si>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</si>
  <si>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</si>
  <si>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</si>
  <si>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</si>
  <si>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</si>
  <si>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</si>
  <si>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</si>
  <si>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</si>
  <si>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</si>
  <si>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</si>
  <si>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</si>
  <si>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</si>
  <si>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</si>
  <si>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</si>
  <si>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</si>
  <si>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</si>
  <si>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</si>
  <si>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</si>
  <si>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</si>
  <si>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</si>
  <si>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</si>
  <si>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</si>
  <si>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</si>
  <si>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</si>
  <si>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</si>
  <si>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</si>
  <si>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</si>
  <si>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</si>
  <si>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</si>
  <si>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</si>
  <si>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</si>
  <si>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</si>
  <si>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</si>
  <si>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</si>
  <si>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</si>
  <si>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</si>
  <si>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</si>
  <si>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</si>
  <si>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</si>
  <si>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</si>
  <si>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</si>
  <si>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</si>
  <si>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</si>
  <si>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</si>
  <si>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</si>
  <si>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</si>
  <si>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</si>
  <si>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</si>
  <si>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</si>
  <si>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</si>
  <si>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</si>
  <si>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</si>
  <si>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</si>
  <si>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</si>
  <si>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</si>
  <si>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</si>
  <si>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</si>
  <si>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</si>
  <si>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</si>
  <si>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</si>
  <si>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</si>
  <si>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</si>
  <si>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</si>
  <si>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</si>
  <si>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</si>
  <si>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</si>
  <si>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</si>
  <si>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</si>
  <si>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</si>
  <si>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</si>
  <si>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</si>
  <si>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</si>
  <si>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</si>
  <si>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</si>
  <si>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</si>
  <si>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</si>
  <si>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</si>
  <si>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</si>
  <si>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</si>
  <si>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</si>
  <si>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</si>
  <si>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</si>
  <si>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</si>
  <si>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</si>
  <si>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</si>
  <si>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</si>
  <si>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</si>
  <si>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</si>
  <si>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</si>
  <si>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</si>
  <si>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</si>
  <si>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</si>
  <si>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</si>
  <si>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</si>
  <si>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</si>
  <si>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</si>
  <si>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</si>
  <si>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</si>
  <si>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</si>
  <si>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</si>
  <si>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</si>
  <si>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</si>
  <si>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</si>
  <si>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</si>
  <si>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</si>
  <si>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</si>
  <si>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</si>
  <si>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</si>
  <si>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</si>
  <si>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</si>
  <si>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</si>
  <si>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</si>
  <si>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</si>
  <si>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</si>
  <si>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</si>
  <si>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</si>
  <si>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</si>
  <si>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</si>
  <si>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</si>
  <si>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</si>
  <si>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</si>
  <si>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</si>
  <si>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</si>
  <si>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</si>
  <si>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</si>
  <si>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</si>
  <si>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</si>
  <si>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</si>
  <si>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</si>
  <si>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</si>
  <si>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</si>
  <si>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</si>
  <si>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</si>
  <si>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</si>
  <si>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</si>
  <si>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</si>
  <si>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</si>
  <si>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</si>
  <si>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</si>
  <si>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</si>
  <si>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</si>
  <si>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</si>
  <si>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</si>
  <si>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</si>
  <si>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</si>
  <si>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</si>
  <si>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</si>
  <si>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</si>
  <si>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</si>
  <si>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</si>
  <si>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</si>
  <si>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</si>
  <si>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</si>
  <si>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</si>
  <si>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</si>
  <si>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</si>
  <si>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</si>
  <si>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</si>
  <si>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</si>
  <si>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</si>
  <si>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</si>
  <si>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</si>
  <si>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</si>
  <si>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</si>
  <si>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</si>
  <si>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</si>
  <si>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</si>
  <si>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</si>
  <si>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</si>
  <si>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</si>
  <si>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</si>
  <si>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</si>
  <si>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</si>
  <si>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</si>
  <si>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</si>
  <si>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</si>
  <si>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</si>
  <si>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</si>
  <si>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</si>
  <si>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</si>
  <si>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</si>
  <si>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</si>
  <si>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</si>
  <si>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</si>
  <si>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</si>
  <si>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</si>
  <si>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</si>
  <si>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</si>
  <si>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</si>
  <si>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</si>
  <si>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</si>
  <si>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</si>
  <si>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</si>
  <si>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</si>
  <si>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</si>
  <si>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</si>
  <si>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</si>
  <si>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</si>
  <si>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</si>
  <si>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</si>
  <si>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</si>
  <si>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</si>
  <si>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</si>
  <si>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</si>
  <si>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</si>
  <si>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</si>
  <si>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</si>
  <si>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</si>
  <si>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</si>
  <si>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</si>
  <si>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</si>
  <si>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</si>
  <si>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</si>
  <si>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</si>
  <si>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</si>
  <si>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</si>
  <si>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</si>
  <si>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</si>
  <si>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</si>
  <si>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</si>
  <si>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</si>
  <si>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</si>
  <si>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</si>
  <si>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</si>
  <si>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</si>
  <si>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</si>
  <si>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</si>
  <si>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</si>
  <si>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</si>
  <si>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</si>
  <si>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</si>
  <si>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</si>
  <si>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</si>
  <si>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</si>
  <si>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</si>
  <si>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</si>
  <si>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</si>
  <si>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</si>
  <si>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</si>
  <si>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</si>
  <si>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</si>
  <si>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</si>
  <si>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</si>
  <si>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</si>
  <si>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</si>
  <si>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</si>
  <si>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</si>
  <si>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</si>
  <si>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</si>
  <si>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</si>
  <si>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</si>
  <si>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</si>
  <si>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</si>
  <si>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</si>
  <si>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</si>
  <si>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</si>
  <si>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</si>
  <si>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</si>
  <si>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</si>
  <si>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</si>
  <si>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</si>
  <si>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</si>
  <si>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</si>
  <si>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</si>
  <si>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</si>
  <si>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</si>
  <si>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</si>
  <si>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</si>
  <si>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</si>
  <si>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</si>
  <si>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</si>
  <si>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</si>
  <si>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</si>
  <si>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</si>
  <si>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</si>
  <si>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</si>
  <si>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</si>
  <si>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</si>
  <si>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</si>
  <si>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</si>
  <si>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</si>
  <si>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</si>
  <si>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</si>
  <si>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</si>
  <si>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</si>
  <si>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</si>
  <si>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</si>
  <si>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</si>
  <si>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</si>
  <si>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</si>
  <si>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</si>
  <si>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</si>
  <si>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</si>
  <si>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</si>
  <si>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</si>
  <si>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</si>
  <si>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</si>
  <si>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</si>
  <si>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</si>
  <si>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</si>
  <si>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</si>
  <si>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</si>
  <si>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</si>
  <si>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</si>
  <si>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</si>
  <si>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</si>
  <si>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</si>
  <si>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</si>
  <si>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</si>
  <si>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</si>
  <si>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</si>
  <si>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</si>
  <si>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</si>
  <si>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</si>
  <si>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</si>
  <si>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</si>
  <si>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</si>
  <si>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</si>
  <si>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</si>
  <si>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</si>
  <si>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</si>
  <si>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</si>
  <si>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</si>
  <si>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</si>
  <si>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</si>
  <si>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</si>
  <si>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</si>
  <si>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</si>
  <si>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</si>
  <si>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</si>
  <si>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</si>
  <si>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</si>
  <si>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</si>
  <si>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</si>
  <si>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</si>
  <si>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</si>
  <si>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</si>
  <si>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</si>
  <si>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</si>
  <si>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</si>
  <si>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</si>
  <si>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</si>
  <si>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</si>
  <si>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</si>
  <si>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</si>
  <si>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</si>
  <si>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</si>
  <si>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</si>
  <si>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</si>
  <si>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</si>
  <si>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</si>
  <si>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</si>
  <si>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</si>
  <si>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</si>
  <si>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</si>
  <si>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</si>
  <si>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</si>
  <si>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</si>
  <si>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</si>
  <si>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</si>
  <si>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</si>
  <si>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</si>
  <si>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</si>
  <si>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</si>
  <si>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</si>
  <si>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</si>
  <si>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</si>
  <si>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</si>
  <si>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</si>
  <si>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</si>
  <si>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</si>
  <si>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</si>
  <si>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</si>
  <si>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</si>
  <si>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</si>
  <si>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</si>
  <si>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</si>
  <si>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</si>
  <si>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</si>
  <si>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</si>
  <si>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</si>
  <si>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</si>
  <si>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</si>
  <si>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</si>
  <si>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</si>
  <si>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</si>
  <si>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</si>
  <si>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</si>
  <si>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</si>
  <si>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</si>
  <si>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</si>
  <si>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</si>
  <si>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</si>
  <si>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</si>
  <si>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</si>
  <si>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</si>
  <si>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</si>
  <si>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</si>
  <si>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</si>
  <si>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</si>
  <si>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</si>
  <si>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</si>
  <si>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</si>
  <si>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</si>
  <si>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</si>
  <si>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</si>
  <si>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</si>
  <si>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</si>
  <si>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</si>
  <si>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</si>
  <si>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</si>
  <si>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</si>
  <si>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</si>
  <si>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</si>
  <si>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</si>
  <si>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</si>
  <si>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</si>
  <si>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</si>
  <si>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</si>
  <si>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</si>
  <si>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</si>
  <si>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</si>
  <si>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</si>
  <si>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</si>
  <si>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</si>
  <si>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</si>
  <si>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</si>
  <si>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</si>
  <si>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</si>
  <si>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</si>
  <si>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</si>
  <si>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</si>
  <si>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</si>
  <si>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</si>
  <si>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</si>
  <si>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</si>
  <si>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</si>
  <si>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</si>
  <si>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</si>
  <si>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</si>
  <si>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</si>
  <si>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</si>
  <si>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</si>
  <si>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</si>
  <si>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</si>
  <si>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</si>
  <si>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</si>
  <si>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</si>
  <si>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</si>
  <si>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</si>
  <si>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</si>
  <si>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</si>
  <si>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</si>
  <si>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</si>
  <si>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</si>
  <si>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</si>
  <si>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</si>
  <si>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</si>
  <si>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</si>
  <si>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</si>
  <si>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</si>
  <si>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</si>
  <si>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</si>
  <si>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</si>
  <si>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</si>
  <si>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</si>
  <si>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</si>
  <si>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</si>
  <si>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</si>
  <si>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</si>
  <si>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</si>
  <si>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</si>
  <si>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</si>
  <si>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</si>
  <si>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</si>
  <si>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</si>
  <si>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</si>
  <si>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</si>
  <si>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</si>
  <si>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</si>
  <si>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</si>
  <si>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</si>
  <si>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</si>
  <si>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</si>
  <si>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</si>
  <si>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</si>
  <si>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</si>
  <si>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</si>
  <si>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</si>
  <si>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</si>
  <si>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</si>
  <si>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</si>
  <si>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</si>
  <si>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</si>
  <si>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</si>
  <si>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</si>
  <si>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</si>
  <si>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</si>
  <si>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</si>
  <si>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</si>
  <si>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</si>
  <si>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</si>
  <si>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</si>
  <si>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</si>
  <si>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</si>
  <si>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</si>
  <si>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</si>
  <si>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</si>
  <si>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</si>
  <si>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</si>
  <si>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</si>
  <si>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</si>
  <si>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</si>
  <si>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</si>
  <si>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</si>
  <si>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</si>
  <si>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</si>
  <si>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</si>
  <si>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</si>
  <si>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</si>
  <si>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</si>
  <si>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</si>
  <si>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</si>
  <si>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</si>
  <si>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</si>
  <si>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</si>
  <si>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</si>
  <si>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</si>
  <si>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</si>
  <si>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</si>
  <si>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</si>
  <si>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</si>
  <si>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</si>
  <si>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</si>
  <si>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</si>
  <si>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</si>
  <si>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</si>
  <si>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</si>
  <si>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</si>
  <si>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</si>
  <si>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</si>
  <si>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</si>
  <si>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</si>
  <si>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</si>
  <si>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</si>
  <si>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</si>
  <si>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</si>
  <si>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</si>
  <si>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</si>
  <si>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</si>
  <si>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</si>
  <si>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</si>
  <si>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</si>
  <si>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</si>
  <si>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</si>
  <si>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</si>
  <si>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</si>
  <si>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</si>
  <si>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</si>
  <si>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</si>
  <si>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</si>
  <si>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</si>
  <si>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</si>
  <si>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</si>
  <si>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</si>
  <si>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</si>
  <si>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</si>
  <si>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</si>
  <si>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</si>
  <si>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</si>
  <si>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</si>
  <si>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</si>
  <si>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</si>
  <si>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</si>
  <si>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</si>
  <si>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</si>
  <si>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</si>
  <si>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</si>
  <si>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</si>
  <si>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</si>
  <si>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</si>
  <si>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</si>
  <si>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</si>
  <si>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</si>
  <si>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</si>
  <si>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</si>
  <si>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</si>
  <si>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</si>
  <si>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</si>
  <si>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</si>
  <si>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</si>
  <si>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</si>
  <si>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</si>
  <si>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</si>
  <si>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</si>
  <si>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</si>
  <si>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</si>
  <si>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</si>
  <si>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</si>
  <si>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</si>
  <si>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</si>
  <si>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</si>
  <si>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</si>
  <si>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</si>
  <si>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</si>
  <si>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</si>
  <si>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</si>
  <si>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</si>
  <si>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</si>
  <si>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</si>
  <si>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</si>
  <si>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</si>
  <si>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</si>
  <si>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</si>
  <si>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</si>
  <si>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</si>
  <si>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</si>
  <si>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</si>
  <si>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</si>
  <si>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</si>
  <si>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</si>
  <si>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</si>
  <si>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</si>
  <si>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</si>
  <si>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</si>
  <si>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</si>
  <si>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</si>
  <si>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</si>
  <si>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</si>
  <si>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</si>
  <si>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</si>
  <si>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</si>
  <si>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</si>
  <si>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</si>
  <si>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</si>
  <si>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</si>
  <si>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</si>
  <si>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</si>
  <si>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</si>
  <si>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</si>
  <si>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</si>
  <si>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</si>
  <si>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</si>
  <si>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</si>
  <si>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</si>
  <si>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</si>
  <si>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</si>
  <si>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</si>
  <si>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</si>
  <si>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</si>
  <si>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</si>
  <si>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</si>
  <si>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</si>
  <si>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</si>
  <si>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</si>
  <si>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</si>
  <si>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</si>
  <si>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</si>
  <si>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</si>
  <si>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</si>
  <si>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</si>
  <si>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</si>
  <si>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</si>
  <si>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</si>
  <si>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</si>
  <si>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</si>
  <si>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</si>
  <si>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</si>
  <si>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</si>
  <si>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</si>
  <si>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</si>
  <si>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</si>
  <si>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</si>
  <si>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</si>
  <si>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</si>
  <si>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</si>
  <si>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</si>
  <si>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</si>
  <si>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</si>
  <si>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</si>
  <si>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</si>
  <si>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</si>
  <si>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</si>
  <si>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</si>
  <si>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</si>
  <si>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</si>
  <si>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</si>
  <si>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</si>
  <si>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</si>
  <si>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</si>
  <si>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</si>
  <si>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</si>
  <si>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</si>
  <si>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</si>
  <si>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</si>
  <si>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</si>
  <si>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</si>
  <si>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</si>
  <si>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</si>
  <si>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</si>
  <si>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</si>
  <si>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</si>
  <si>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</si>
  <si>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</si>
  <si>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</si>
  <si>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</si>
  <si>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</si>
  <si>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</si>
  <si>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</si>
  <si>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</si>
  <si>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</si>
  <si>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</si>
  <si>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</si>
  <si>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</si>
  <si>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</si>
  <si>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</si>
  <si>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</si>
  <si>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</si>
  <si>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</si>
  <si>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</si>
  <si>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</si>
  <si>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</si>
  <si>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</si>
  <si>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</si>
  <si>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</si>
  <si>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</si>
  <si>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</si>
  <si>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</si>
  <si>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</si>
  <si>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</si>
  <si>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</si>
  <si>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</si>
  <si>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</si>
  <si>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</si>
  <si>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</si>
  <si>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</si>
  <si>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</si>
  <si>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</si>
  <si>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</si>
  <si>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</si>
  <si>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</si>
  <si>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</si>
  <si>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</si>
  <si>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</si>
  <si>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</si>
  <si>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</si>
  <si>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</si>
  <si>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</si>
  <si>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</si>
  <si>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</si>
  <si>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</si>
  <si>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</si>
  <si>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</si>
  <si>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</si>
  <si>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</si>
  <si>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</si>
  <si>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</si>
  <si>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</si>
  <si>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</si>
  <si>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</si>
  <si>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</si>
  <si>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</si>
  <si>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</si>
  <si>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</si>
  <si>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</si>
  <si>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</si>
  <si>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</si>
  <si>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</si>
  <si>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</si>
  <si>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</si>
  <si>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</si>
  <si>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</si>
  <si>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</si>
  <si>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</si>
  <si>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</si>
  <si>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</si>
  <si>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</si>
  <si>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</si>
  <si>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</si>
  <si>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</si>
  <si>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</si>
  <si>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</si>
  <si>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</si>
  <si>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</si>
  <si>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</si>
  <si>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</si>
  <si>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</si>
  <si>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</si>
  <si>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</si>
  <si>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</si>
  <si>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</si>
  <si>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</si>
  <si>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</si>
  <si>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</si>
  <si>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</si>
  <si>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</si>
  <si>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</si>
  <si>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</si>
  <si>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</si>
  <si>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</si>
  <si>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</si>
  <si>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</si>
  <si>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</si>
  <si>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</si>
  <si>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</si>
  <si>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</si>
  <si>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</si>
  <si>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</si>
  <si>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</si>
  <si>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</si>
  <si>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</si>
  <si>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</si>
  <si>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</si>
  <si>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</si>
  <si>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</si>
  <si>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</si>
  <si>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</si>
  <si>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</si>
  <si>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</si>
  <si>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</si>
  <si>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</si>
  <si>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</si>
  <si>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</si>
  <si>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</si>
  <si>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</si>
  <si>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</si>
  <si>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</si>
  <si>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</si>
  <si>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</si>
  <si>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</si>
  <si>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</si>
  <si>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</si>
  <si>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</si>
  <si>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</si>
  <si>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</si>
  <si>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</si>
  <si>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</si>
  <si>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</si>
  <si>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</si>
  <si>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</si>
  <si>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</si>
  <si>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</si>
  <si>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</si>
  <si>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</si>
  <si>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</si>
  <si>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</si>
  <si>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</si>
  <si>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</si>
  <si>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</si>
  <si>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</si>
  <si>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</si>
  <si>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</si>
  <si>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</si>
  <si>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</si>
  <si>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</si>
  <si>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</si>
  <si>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</si>
  <si>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</si>
  <si>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</si>
  <si>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</si>
  <si>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</si>
  <si>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</si>
  <si>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</si>
  <si>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</si>
  <si>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</si>
  <si>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</si>
  <si>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</si>
  <si>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</si>
  <si>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</si>
  <si>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</si>
  <si>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</si>
  <si>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</si>
  <si>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</si>
  <si>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</si>
  <si>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</si>
  <si>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</si>
  <si>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</si>
  <si>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</si>
  <si>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</si>
  <si>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</si>
  <si>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</si>
  <si>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</si>
  <si>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</si>
  <si>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</si>
  <si>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</si>
  <si>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</si>
  <si>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</si>
  <si>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</si>
  <si>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</si>
  <si>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</si>
  <si>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</si>
  <si>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</si>
  <si>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</si>
  <si>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</si>
  <si>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</si>
  <si>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</si>
  <si>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</si>
  <si>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</si>
  <si>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</si>
  <si>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</si>
  <si>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</si>
  <si>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</si>
  <si>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</si>
  <si>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</si>
  <si>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</si>
  <si>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</si>
  <si>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</si>
  <si>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</si>
  <si>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</si>
  <si>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</si>
  <si>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</si>
  <si>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</si>
  <si>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</si>
  <si>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</si>
  <si>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</si>
  <si>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</si>
  <si>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</si>
  <si>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</si>
  <si>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</si>
  <si>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</si>
  <si>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</si>
  <si>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</si>
  <si>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</si>
  <si>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</si>
  <si>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</si>
  <si>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</si>
  <si>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</si>
  <si>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</si>
  <si>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</si>
  <si>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</si>
  <si>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</si>
  <si>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</si>
  <si>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</si>
  <si>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</si>
  <si>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</si>
  <si>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</si>
  <si>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</si>
  <si>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</si>
  <si>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</si>
  <si>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</si>
  <si>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</si>
  <si>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</si>
  <si>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</si>
  <si>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</si>
  <si>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</si>
  <si>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</si>
  <si>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</si>
  <si>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</si>
  <si>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</si>
  <si>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</si>
  <si>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</si>
  <si>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</si>
  <si>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</si>
  <si>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</si>
  <si>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</si>
  <si>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</si>
  <si>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</si>
  <si>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</si>
  <si>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</si>
  <si>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</si>
  <si>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</si>
  <si>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</si>
  <si>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</si>
  <si>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</si>
  <si>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</si>
  <si>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</si>
  <si>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</si>
  <si>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</si>
  <si>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</si>
  <si>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</si>
  <si>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</si>
  <si>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</si>
  <si>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</si>
  <si>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</si>
  <si>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</si>
  <si>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</si>
  <si>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</si>
  <si>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</si>
  <si>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</si>
  <si>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</si>
  <si>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</si>
  <si>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</si>
  <si>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</si>
  <si>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</si>
  <si>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</si>
  <si>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</si>
  <si>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</si>
  <si>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</si>
  <si>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</si>
  <si>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</si>
  <si>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</si>
  <si>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</si>
  <si>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</si>
  <si>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</si>
  <si>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</si>
  <si>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</si>
  <si>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</si>
  <si>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</si>
  <si>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</si>
  <si>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</si>
  <si>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</si>
  <si>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</si>
  <si>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</si>
  <si>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</si>
  <si>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</si>
  <si>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</si>
  <si>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</si>
  <si>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</si>
  <si>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</si>
  <si>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</si>
  <si>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</si>
  <si>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</si>
  <si>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</si>
  <si>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</si>
  <si>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</si>
  <si>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</si>
  <si>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</si>
  <si>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</si>
  <si>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</si>
  <si>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</si>
  <si>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</si>
  <si>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</si>
  <si>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</si>
  <si>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</si>
  <si>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</si>
  <si>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</si>
  <si>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</si>
  <si>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</si>
  <si>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</si>
  <si>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</si>
  <si>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</si>
  <si>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</si>
  <si>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</si>
  <si>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</si>
  <si>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</si>
  <si>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</si>
  <si>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</si>
  <si>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</si>
  <si>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</si>
  <si>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</si>
  <si>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</si>
  <si>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</si>
  <si>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</si>
  <si>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</si>
  <si>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</si>
  <si>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</si>
  <si>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</si>
  <si>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</si>
  <si>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</si>
  <si>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</si>
  <si>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</si>
  <si>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</si>
  <si>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</si>
  <si>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</si>
  <si>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</si>
  <si>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</si>
  <si>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</si>
  <si>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</si>
  <si>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</si>
  <si>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</si>
  <si>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</si>
  <si>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</si>
  <si>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</si>
  <si>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</si>
  <si>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</si>
  <si>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</si>
  <si>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</si>
  <si>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</si>
  <si>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</si>
  <si>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</si>
  <si>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</si>
  <si>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</si>
  <si>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</si>
  <si>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</si>
  <si>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</si>
  <si>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</si>
  <si>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</si>
  <si>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</si>
  <si>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</si>
  <si>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</si>
  <si>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</si>
  <si>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</si>
  <si>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</si>
  <si>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</si>
  <si>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</si>
  <si>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</si>
  <si>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</si>
  <si>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</si>
  <si>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</si>
  <si>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</si>
  <si>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</si>
  <si>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</si>
  <si>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</si>
  <si>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</si>
  <si>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</si>
  <si>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</si>
  <si>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</si>
  <si>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</si>
  <si>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</si>
  <si>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</si>
  <si>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</si>
  <si>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</si>
  <si>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</si>
  <si>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</si>
  <si>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</si>
  <si>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</si>
  <si>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</si>
  <si>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</si>
  <si>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</si>
  <si>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</si>
  <si>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</si>
  <si>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</si>
  <si>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</si>
  <si>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</si>
  <si>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</si>
  <si>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</si>
  <si>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</si>
  <si>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</si>
  <si>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</si>
  <si>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</si>
  <si>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</si>
  <si>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</si>
  <si>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</si>
  <si>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</si>
  <si>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</si>
  <si>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</si>
  <si>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</si>
  <si>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</si>
  <si>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</si>
  <si>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</si>
  <si>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</si>
  <si>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</si>
  <si>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</si>
  <si>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</si>
  <si>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</si>
  <si>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</si>
  <si>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</si>
  <si>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</si>
  <si>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</si>
  <si>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</si>
  <si>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</si>
  <si>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</si>
  <si>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</si>
  <si>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</si>
  <si>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</si>
  <si>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</si>
  <si>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</si>
  <si>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</si>
  <si>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</si>
  <si>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</si>
  <si>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</si>
  <si>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</si>
  <si>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</si>
  <si>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</si>
  <si>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</si>
  <si>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</si>
  <si>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</si>
  <si>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</si>
  <si>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</si>
  <si>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</si>
  <si>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</si>
  <si>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</si>
  <si>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</si>
  <si>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</si>
  <si>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</si>
  <si>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</si>
  <si>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</si>
  <si>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</si>
  <si>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</si>
  <si>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</si>
  <si>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</si>
  <si>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</si>
  <si>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</si>
  <si>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</si>
  <si>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</si>
  <si>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</si>
  <si>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</si>
  <si>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</si>
  <si>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</si>
  <si>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</si>
  <si>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</si>
  <si>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</si>
  <si>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</si>
  <si>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</si>
  <si>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</si>
  <si>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</si>
  <si>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</si>
  <si>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</si>
  <si>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</si>
  <si>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</si>
  <si>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</si>
  <si>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</si>
  <si>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</si>
  <si>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</si>
  <si>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</si>
  <si>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</si>
  <si>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</si>
  <si>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</si>
  <si>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</si>
  <si>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</si>
  <si>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</si>
  <si>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</si>
  <si>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</si>
  <si>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</si>
  <si>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</si>
  <si>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</si>
  <si>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</si>
  <si>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</si>
  <si>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</si>
  <si>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</si>
  <si>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</si>
  <si>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</si>
  <si>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</si>
  <si>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</si>
  <si>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</si>
  <si>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</si>
  <si>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</si>
  <si>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</si>
  <si>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</si>
  <si>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</si>
  <si>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</si>
  <si>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</si>
  <si>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</si>
  <si>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</si>
  <si>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</si>
  <si>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</si>
  <si>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</si>
  <si>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</si>
  <si>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</si>
  <si>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</si>
  <si>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</si>
  <si>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</si>
  <si>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</si>
  <si>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</si>
  <si>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</si>
  <si>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</si>
  <si>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</si>
  <si>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</si>
  <si>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</si>
  <si>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</si>
  <si>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</si>
  <si>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</si>
  <si>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</si>
  <si>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</si>
  <si>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</si>
  <si>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</si>
  <si>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</si>
  <si>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</si>
  <si>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</si>
  <si>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</si>
  <si>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</si>
  <si>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</si>
  <si>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</si>
  <si>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</si>
  <si>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</si>
  <si>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</si>
  <si>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</si>
  <si>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</si>
  <si>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</si>
  <si>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</si>
  <si>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</si>
  <si>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</si>
  <si>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</si>
  <si>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</si>
  <si>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</si>
  <si>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</si>
  <si>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</si>
  <si>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</si>
  <si>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</si>
  <si>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</si>
  <si>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</si>
  <si>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</si>
  <si>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</si>
  <si>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</si>
  <si>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</si>
  <si>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</si>
  <si>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</si>
  <si>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</si>
  <si>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</si>
  <si>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</si>
  <si>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</si>
  <si>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</si>
  <si>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</si>
  <si>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</si>
  <si>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</si>
  <si>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</si>
  <si>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</si>
  <si>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</si>
  <si>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</si>
  <si>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</si>
  <si>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</si>
  <si>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</si>
  <si>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</si>
  <si>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</si>
  <si>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</si>
  <si>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</si>
  <si>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</si>
  <si>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</si>
  <si>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</si>
  <si>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</si>
  <si>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</si>
  <si>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</si>
  <si>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</si>
  <si>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</si>
  <si>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</si>
  <si>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</si>
  <si>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</si>
  <si>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</si>
  <si>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</si>
  <si>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</si>
  <si>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</si>
  <si>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</si>
  <si>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</si>
  <si>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</si>
  <si>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</si>
  <si>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</si>
  <si>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</si>
  <si>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</si>
  <si>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</si>
  <si>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</si>
  <si>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</si>
  <si>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</si>
  <si>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</si>
  <si>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</si>
  <si>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</si>
  <si>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</si>
  <si>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</si>
  <si>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</si>
  <si>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</si>
  <si>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</si>
  <si>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</si>
  <si>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</si>
  <si>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</si>
  <si>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</si>
  <si>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</si>
  <si>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</si>
  <si>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</si>
  <si>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</si>
  <si>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</si>
  <si>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</si>
  <si>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</si>
  <si>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</si>
  <si>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</si>
  <si>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</si>
  <si>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</si>
  <si>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</si>
  <si>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</si>
  <si>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</si>
  <si>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</si>
  <si>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</si>
  <si>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</si>
  <si>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</si>
  <si>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</si>
  <si>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</si>
  <si>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</si>
  <si>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</si>
  <si>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</si>
  <si>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</si>
  <si>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</si>
  <si>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</si>
  <si>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</si>
  <si>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</si>
  <si>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</si>
  <si>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</si>
  <si>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</si>
  <si>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</si>
  <si>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</si>
  <si>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</si>
  <si>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</si>
  <si>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</si>
  <si>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</si>
  <si>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</si>
  <si>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</si>
  <si>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</si>
  <si>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</si>
  <si>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</si>
  <si>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</si>
  <si>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</si>
  <si>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</si>
  <si>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</si>
  <si>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</si>
  <si>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</si>
  <si>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</si>
  <si>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</si>
  <si>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</si>
  <si>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</si>
  <si>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</si>
  <si>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</si>
  <si>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</si>
  <si>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</si>
  <si>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</si>
  <si>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</si>
  <si>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</si>
  <si>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</si>
  <si>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</si>
  <si>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</si>
  <si>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</si>
  <si>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</si>
  <si>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</si>
  <si>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</si>
  <si>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</si>
  <si>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</si>
  <si>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</si>
  <si>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</si>
  <si>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</si>
  <si>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</si>
  <si>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</si>
  <si>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</si>
  <si>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</si>
  <si>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</si>
  <si>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</si>
  <si>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</si>
  <si>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</si>
  <si>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</si>
  <si>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</si>
  <si>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</si>
  <si>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</si>
  <si>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</si>
  <si>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</si>
  <si>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</si>
  <si>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</si>
  <si>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</si>
  <si>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</si>
  <si>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</si>
  <si>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</si>
  <si>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</si>
  <si>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</si>
  <si>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</si>
  <si>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</si>
  <si>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</si>
  <si>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</si>
  <si>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</si>
  <si>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</si>
  <si>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</si>
  <si>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</si>
  <si>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</si>
  <si>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</si>
  <si>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</si>
  <si>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</si>
  <si>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</si>
  <si>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</si>
  <si>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</si>
  <si>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</si>
  <si>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</si>
  <si>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</si>
  <si>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</si>
  <si>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</si>
  <si>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</si>
  <si>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</si>
  <si>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</si>
  <si>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</si>
  <si>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</si>
  <si>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</si>
  <si>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</si>
  <si>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</si>
  <si>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</si>
  <si>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</si>
  <si>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</si>
  <si>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</si>
  <si>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</si>
  <si>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</si>
  <si>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</si>
  <si>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</si>
  <si>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</si>
  <si>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</si>
  <si>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</si>
  <si>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</si>
  <si>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</si>
  <si>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</si>
  <si>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</si>
  <si>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</si>
  <si>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</si>
  <si>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</si>
  <si>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</si>
  <si>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</si>
  <si>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</si>
  <si>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</si>
  <si>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</si>
  <si>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</si>
  <si>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</si>
  <si>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</si>
  <si>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</si>
  <si>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</si>
  <si>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</si>
  <si>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</si>
  <si>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</si>
  <si>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</si>
  <si>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</si>
  <si>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</si>
  <si>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</si>
  <si>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</si>
  <si>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</si>
  <si>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</si>
  <si>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</si>
  <si>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</si>
  <si>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</si>
  <si>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</si>
  <si>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</si>
  <si>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</si>
  <si>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</si>
  <si>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</si>
  <si>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</si>
  <si>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</si>
  <si>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</si>
  <si>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</si>
  <si>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</si>
  <si>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</si>
  <si>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</si>
  <si>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</si>
  <si>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</si>
  <si>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</si>
  <si>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</si>
  <si>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</si>
  <si>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</si>
  <si>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</si>
  <si>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</si>
  <si>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</si>
  <si>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</si>
  <si>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</si>
  <si>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</si>
  <si>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</si>
  <si>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</si>
  <si>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</si>
  <si>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</si>
  <si>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</si>
  <si>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</si>
  <si>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</si>
  <si>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</si>
  <si>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</si>
  <si>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</si>
  <si>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</si>
  <si>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</si>
  <si>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</si>
  <si>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</si>
  <si>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</si>
  <si>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</si>
  <si>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</si>
  <si>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</si>
  <si>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</si>
  <si>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</si>
  <si>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</si>
  <si>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</si>
  <si>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</si>
  <si>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</si>
  <si>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</si>
  <si>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</si>
  <si>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</si>
  <si>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</si>
  <si>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</si>
  <si>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</si>
  <si>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</si>
  <si>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</si>
  <si>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</si>
  <si>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</si>
  <si>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</si>
  <si>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</si>
  <si>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</si>
  <si>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</si>
  <si>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</si>
  <si>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</si>
  <si>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</si>
  <si>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</si>
  <si>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</si>
  <si>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</si>
  <si>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</si>
  <si>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</si>
  <si>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</si>
  <si>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</si>
  <si>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</si>
  <si>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</si>
  <si>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</si>
  <si>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</si>
  <si>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</si>
  <si>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</si>
  <si>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</si>
  <si>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</si>
  <si>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</si>
  <si>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</si>
  <si>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</si>
  <si>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</si>
  <si>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</si>
  <si>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</si>
  <si>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</si>
  <si>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</si>
  <si>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</si>
  <si>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</si>
  <si>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</si>
  <si>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</si>
  <si>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</si>
  <si>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</si>
  <si>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</si>
  <si>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</si>
  <si>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</si>
  <si>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</si>
  <si>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</si>
  <si>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</si>
  <si>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</si>
  <si>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</si>
  <si>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</si>
  <si>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</si>
  <si>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</si>
  <si>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</si>
  <si>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</si>
  <si>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</si>
  <si>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</si>
  <si>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</si>
  <si>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</si>
  <si>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</si>
  <si>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</si>
  <si>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</si>
  <si>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</si>
  <si>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</si>
  <si>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</si>
  <si>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</si>
  <si>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</si>
  <si>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</si>
  <si>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</si>
  <si>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</si>
  <si>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</si>
  <si>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</si>
  <si>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</si>
  <si>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</si>
  <si>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</si>
  <si>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</si>
  <si>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</si>
  <si>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</si>
  <si>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</si>
  <si>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</si>
  <si>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</si>
  <si>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</si>
  <si>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</si>
  <si>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</si>
  <si>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</si>
  <si>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</si>
  <si>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</si>
  <si>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</si>
  <si>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</si>
  <si>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</si>
  <si>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</si>
  <si>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</si>
  <si>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</si>
  <si>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</si>
  <si>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</si>
  <si>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</si>
  <si>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</si>
  <si>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</si>
  <si>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</si>
  <si>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</si>
  <si>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</si>
  <si>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</si>
  <si>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</si>
  <si>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</si>
  <si>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</si>
  <si>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</si>
  <si>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</si>
  <si>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</si>
  <si>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</si>
  <si>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</si>
  <si>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</si>
  <si>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</si>
  <si>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</si>
  <si>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</si>
  <si>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</si>
  <si>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</si>
  <si>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</si>
  <si>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</si>
  <si>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</si>
  <si>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</si>
  <si>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</si>
  <si>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</si>
  <si>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</si>
  <si>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</si>
  <si>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</si>
  <si>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</si>
  <si>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</si>
  <si>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</si>
  <si>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</si>
  <si>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</si>
  <si>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</si>
  <si>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</si>
  <si>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</si>
  <si>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</si>
  <si>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</si>
  <si>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</si>
  <si>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</si>
  <si>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</si>
  <si>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</si>
  <si>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</si>
  <si>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</si>
  <si>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</si>
  <si>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</si>
  <si>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</si>
  <si>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</si>
  <si>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</si>
  <si>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</si>
  <si>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</si>
  <si>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</si>
  <si>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</si>
  <si>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</si>
  <si>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</si>
  <si>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</si>
  <si>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</si>
  <si>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</si>
  <si>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</si>
  <si>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</si>
  <si>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</si>
  <si>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</si>
  <si>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</si>
  <si>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</si>
  <si>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</si>
  <si>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</si>
  <si>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</si>
  <si>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</si>
  <si>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</si>
  <si>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</si>
  <si>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</si>
  <si>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</si>
  <si>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</si>
  <si>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</si>
  <si>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</si>
  <si>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</si>
  <si>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</si>
  <si>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</si>
  <si>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</si>
  <si>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</si>
  <si>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</si>
  <si>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</si>
  <si>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</si>
  <si>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</si>
  <si>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</si>
  <si>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</si>
  <si>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</si>
  <si>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</si>
  <si>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</si>
  <si>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</si>
  <si>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</si>
  <si>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</si>
  <si>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</si>
  <si>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</si>
  <si>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</si>
  <si>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</si>
  <si>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</si>
  <si>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</si>
  <si>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</si>
  <si>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</si>
  <si>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</si>
  <si>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</si>
  <si>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</si>
  <si>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</si>
  <si>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</si>
  <si>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</si>
  <si>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</si>
  <si>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</si>
  <si>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</si>
  <si>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</si>
  <si>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</si>
  <si>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</si>
  <si>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</si>
  <si>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</si>
  <si>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</si>
  <si>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</si>
  <si>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</si>
  <si>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</si>
  <si>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</si>
  <si>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</si>
  <si>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</si>
  <si>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</si>
  <si>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</si>
  <si>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</si>
  <si>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</si>
  <si>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</si>
  <si>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</si>
  <si>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</si>
  <si>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</si>
  <si>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</si>
  <si>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</si>
  <si>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</si>
  <si>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</si>
  <si>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</si>
  <si>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</si>
  <si>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</si>
  <si>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</si>
  <si>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</si>
  <si>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</si>
  <si>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</si>
  <si>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</si>
  <si>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</si>
  <si>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</si>
  <si>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</si>
  <si>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</si>
  <si>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</si>
  <si>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</si>
  <si>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</si>
  <si>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</si>
  <si>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</si>
  <si>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</si>
  <si>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</si>
  <si>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</si>
  <si>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</si>
  <si>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</si>
  <si>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</si>
  <si>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</si>
  <si>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</si>
  <si>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</si>
  <si>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</si>
  <si>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</si>
  <si>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</si>
  <si>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</si>
  <si>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</si>
  <si>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</si>
  <si>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</si>
  <si>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</si>
  <si>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</si>
  <si>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</si>
  <si>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</si>
  <si>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</si>
  <si>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</si>
  <si>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</si>
  <si>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</si>
  <si>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</si>
  <si>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</si>
  <si>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</si>
  <si>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</si>
  <si>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</si>
  <si>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</si>
  <si>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</si>
  <si>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</si>
  <si>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</si>
  <si>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</si>
  <si>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</si>
  <si>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</si>
  <si>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</si>
  <si>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</si>
  <si>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</si>
  <si>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</si>
  <si>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</si>
  <si>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</si>
  <si>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</si>
  <si>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</si>
  <si>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</si>
  <si>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</si>
  <si>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</si>
  <si>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</si>
  <si>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</si>
  <si>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</si>
  <si>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</si>
  <si>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</si>
  <si>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</si>
  <si>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</si>
  <si>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</si>
  <si>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</si>
  <si>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</si>
  <si>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</si>
  <si>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</si>
  <si>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</si>
  <si>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</si>
  <si>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</si>
  <si>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</si>
  <si>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</si>
  <si>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</si>
  <si>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</si>
  <si>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</si>
  <si>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</si>
  <si>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</si>
  <si>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</si>
  <si>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</si>
  <si>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</si>
  <si>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</si>
  <si>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</si>
  <si>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</si>
  <si>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</si>
  <si>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</si>
  <si>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</si>
  <si>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</si>
  <si>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</si>
  <si>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</si>
  <si>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</si>
  <si>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</si>
  <si>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</si>
  <si>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</si>
  <si>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</si>
  <si>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</si>
  <si>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</si>
  <si>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</si>
  <si>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</si>
  <si>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</si>
  <si>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</si>
  <si>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</si>
  <si>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</si>
  <si>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</si>
  <si>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</si>
  <si>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</si>
  <si>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</si>
  <si>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</si>
  <si>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</si>
  <si>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</si>
  <si>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</si>
  <si>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</si>
  <si>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</si>
  <si>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</si>
  <si>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</si>
  <si>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</si>
  <si>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</si>
  <si>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</si>
  <si>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</si>
  <si>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</si>
  <si>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</si>
  <si>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</si>
  <si>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</si>
  <si>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</si>
  <si>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</si>
  <si>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</si>
  <si>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</si>
  <si>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</si>
  <si>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</si>
  <si>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</si>
  <si>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</si>
  <si>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</si>
  <si>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</si>
  <si>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</si>
  <si>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</si>
  <si>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</si>
  <si>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</si>
  <si>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</si>
  <si>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</si>
  <si>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</si>
  <si>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</si>
  <si>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</si>
  <si>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</si>
  <si>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</si>
  <si>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</si>
  <si>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</si>
  <si>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</si>
  <si>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</si>
  <si>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</si>
  <si>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</si>
  <si>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</si>
  <si>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</si>
  <si>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</si>
  <si>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</si>
  <si>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</si>
  <si>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</si>
  <si>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</si>
  <si>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</si>
  <si>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</si>
  <si>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</si>
  <si>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</si>
  <si>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</si>
  <si>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</si>
  <si>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</si>
  <si>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</si>
  <si>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</si>
  <si>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</si>
  <si>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</si>
  <si>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</si>
  <si>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</si>
  <si>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</si>
  <si>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</si>
  <si>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</si>
  <si>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</si>
  <si>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</si>
  <si>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</si>
  <si>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</si>
  <si>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</si>
  <si>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</si>
  <si>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</si>
  <si>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</si>
  <si>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</si>
  <si>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</si>
  <si>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</si>
  <si>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</si>
  <si>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</si>
  <si>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</si>
  <si>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</si>
  <si>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</si>
  <si>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</si>
  <si>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</si>
  <si>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</si>
  <si>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</si>
  <si>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</si>
  <si>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</si>
  <si>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</si>
  <si>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</si>
  <si>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</si>
  <si>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</si>
  <si>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</si>
  <si>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</si>
  <si>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</si>
  <si>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</si>
  <si>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</si>
  <si>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</si>
  <si>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</si>
  <si>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</si>
  <si>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</si>
  <si>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</si>
  <si>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</si>
  <si>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</si>
  <si>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</si>
  <si>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</si>
  <si>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</si>
  <si>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</si>
  <si>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</si>
  <si>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</si>
  <si>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</si>
  <si>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</si>
  <si>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</si>
  <si>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</si>
  <si>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</si>
  <si>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</si>
  <si>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</si>
  <si>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</si>
  <si>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</si>
  <si>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</si>
  <si>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</si>
  <si>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</si>
  <si>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</si>
  <si>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</si>
  <si>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</si>
  <si>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</si>
  <si>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</si>
  <si>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</si>
  <si>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</si>
  <si>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</si>
  <si>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</si>
  <si>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</si>
  <si>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</si>
  <si>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</si>
  <si>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</si>
  <si>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</si>
  <si>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</si>
  <si>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</si>
  <si>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</si>
  <si>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</si>
  <si>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</si>
  <si>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</si>
  <si>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</si>
  <si>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</si>
  <si>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</si>
  <si>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</si>
  <si>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</si>
  <si>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</si>
  <si>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</si>
  <si>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</si>
  <si>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</si>
  <si>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</si>
  <si>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</si>
  <si>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</si>
  <si>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</si>
  <si>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</si>
  <si>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</si>
  <si>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</si>
  <si>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</si>
  <si>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</si>
  <si>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</si>
  <si>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</si>
  <si>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</si>
  <si>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</si>
  <si>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</si>
  <si>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</si>
  <si>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</si>
  <si>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</si>
  <si>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</si>
  <si>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</si>
  <si>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</si>
  <si>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</si>
  <si>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</si>
  <si>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</si>
  <si>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</si>
  <si>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</si>
  <si>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</si>
  <si>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</si>
  <si>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</si>
  <si>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</si>
  <si>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</si>
  <si>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</si>
  <si>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</si>
  <si>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</si>
  <si>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</si>
  <si>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</si>
  <si>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</si>
  <si>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</si>
  <si>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</si>
  <si>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</si>
  <si>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</si>
  <si>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</si>
  <si>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</si>
  <si>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</si>
  <si>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</si>
  <si>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</si>
  <si>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</si>
  <si>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</si>
  <si>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</si>
  <si>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</si>
  <si>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</si>
  <si>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</si>
  <si>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</si>
  <si>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</si>
  <si>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</si>
  <si>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</si>
  <si>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</si>
  <si>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</si>
  <si>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</si>
  <si>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</si>
  <si>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</si>
  <si>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</si>
  <si>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</si>
  <si>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</si>
  <si>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</si>
  <si>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</si>
  <si>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</si>
  <si>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</si>
  <si>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</si>
  <si>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</si>
  <si>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</si>
  <si>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</si>
  <si>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</si>
  <si>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</si>
  <si>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</si>
  <si>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</si>
  <si>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</si>
  <si>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</si>
  <si>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</si>
  <si>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</si>
  <si>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</si>
  <si>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</si>
  <si>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</si>
  <si>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</si>
  <si>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</si>
  <si>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</si>
  <si>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</si>
  <si>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</si>
  <si>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</si>
  <si>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</si>
  <si>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</si>
  <si>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</si>
  <si>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</si>
  <si>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</si>
  <si>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</si>
  <si>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</si>
  <si>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</si>
  <si>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</si>
  <si>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</si>
  <si>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</si>
  <si>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</si>
  <si>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</si>
  <si>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</si>
  <si>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</si>
  <si>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</si>
  <si>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</si>
  <si>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</si>
  <si>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</si>
  <si>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</si>
  <si>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</si>
  <si>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</si>
  <si>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</si>
  <si>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</si>
  <si>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</si>
  <si>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</si>
  <si>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</si>
  <si>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</si>
  <si>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</si>
  <si>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</si>
  <si>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</si>
  <si>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</si>
  <si>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</si>
  <si>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</si>
  <si>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</si>
  <si>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</si>
  <si>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</si>
  <si>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</si>
  <si>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</si>
  <si>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</si>
  <si>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</si>
  <si>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</si>
  <si>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</si>
  <si>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</si>
  <si>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</si>
  <si>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</si>
  <si>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</si>
  <si>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</si>
  <si>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</si>
  <si>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</si>
  <si>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</si>
  <si>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</si>
  <si>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</si>
  <si>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</si>
  <si>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</si>
  <si>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</si>
  <si>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</si>
  <si>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</si>
  <si>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</si>
  <si>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</si>
  <si>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</si>
  <si>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</si>
  <si>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</si>
  <si>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</si>
  <si>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</si>
  <si>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</si>
  <si>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</si>
  <si>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</si>
  <si>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</si>
  <si>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</si>
  <si>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</si>
  <si>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</si>
  <si>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</si>
  <si>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</si>
  <si>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</si>
  <si>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</si>
  <si>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</si>
  <si>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</si>
  <si>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</si>
  <si>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</si>
  <si>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</si>
  <si>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</si>
  <si>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</si>
  <si>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</si>
  <si>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</si>
  <si>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</si>
  <si>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</si>
  <si>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</si>
  <si>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</si>
  <si>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</si>
  <si>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</si>
  <si>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</si>
  <si>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</si>
  <si>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</si>
  <si>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</si>
  <si>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</si>
  <si>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</si>
  <si>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</si>
  <si>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</si>
  <si>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</si>
  <si>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</si>
  <si>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</si>
  <si>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</si>
  <si>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</si>
  <si>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</si>
  <si>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</si>
  <si>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</si>
  <si>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</si>
  <si>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</si>
  <si>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</si>
  <si>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</si>
  <si>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</si>
  <si>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</si>
  <si>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</si>
  <si>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</si>
  <si>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</si>
  <si>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</si>
  <si>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</si>
  <si>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</si>
  <si>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</si>
  <si>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</si>
  <si>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</si>
  <si>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</si>
  <si>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</si>
  <si>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</si>
  <si>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</si>
  <si>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</si>
  <si>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</si>
  <si>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</si>
  <si>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</si>
  <si>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</si>
  <si>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</si>
  <si>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</si>
  <si>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</si>
  <si>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</si>
  <si>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</si>
  <si>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</si>
  <si>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</si>
  <si>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</si>
  <si>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</si>
  <si>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</si>
  <si>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</si>
  <si>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</si>
  <si>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</si>
  <si>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</si>
  <si>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</si>
  <si>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</si>
  <si>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</si>
  <si>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</si>
  <si>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</si>
  <si>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</si>
  <si>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</si>
  <si>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</si>
  <si>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</si>
  <si>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</si>
  <si>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</si>
  <si>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</si>
  <si>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</si>
  <si>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</si>
  <si>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</si>
  <si>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</si>
  <si>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</si>
  <si>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</si>
  <si>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</si>
  <si>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</si>
  <si>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</si>
  <si>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</si>
  <si>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</si>
  <si>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</si>
  <si>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</si>
  <si>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</si>
  <si>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</si>
  <si>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</si>
  <si>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</si>
  <si>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</si>
  <si>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</si>
  <si>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</si>
  <si>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</si>
  <si>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</si>
  <si>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</si>
  <si>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</si>
  <si>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</si>
  <si>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</si>
  <si>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</si>
  <si>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</si>
  <si>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</si>
  <si>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</si>
  <si>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</si>
  <si>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</si>
  <si>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</si>
  <si>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</si>
  <si>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</si>
  <si>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</si>
  <si>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</si>
  <si>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</si>
  <si>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</si>
  <si>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</si>
  <si>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</si>
  <si>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</si>
  <si>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</si>
  <si>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</si>
  <si>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</si>
  <si>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</si>
  <si>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</si>
  <si>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</si>
  <si>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</si>
  <si>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</si>
  <si>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</si>
  <si>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</si>
  <si>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</si>
  <si>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</si>
  <si>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</si>
  <si>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</si>
  <si>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</si>
  <si>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</si>
  <si>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</si>
  <si>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</si>
  <si>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</si>
  <si>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</si>
  <si>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</si>
  <si>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</si>
  <si>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</si>
  <si>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</si>
  <si>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</si>
  <si>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</si>
  <si>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</si>
  <si>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</si>
  <si>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</si>
  <si>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</si>
  <si>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</si>
  <si>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</si>
  <si>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</si>
  <si>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</si>
  <si>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</si>
  <si>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</si>
  <si>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</si>
  <si>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</si>
  <si>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</si>
  <si>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</si>
  <si>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</si>
  <si>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</si>
  <si>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</si>
  <si>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</si>
  <si>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</si>
  <si>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</si>
  <si>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</si>
  <si>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</si>
  <si>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</si>
  <si>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</si>
  <si>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</si>
  <si>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</si>
  <si>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</si>
  <si>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</si>
  <si>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</si>
  <si>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</si>
  <si>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</si>
  <si>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</si>
  <si>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</si>
  <si>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</si>
  <si>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</si>
  <si>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</si>
  <si>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</si>
  <si>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</si>
  <si>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</si>
  <si>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</si>
  <si>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</si>
  <si>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</si>
  <si>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</si>
  <si>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</si>
  <si>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</si>
  <si>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</si>
  <si>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</si>
  <si>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</si>
  <si>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</si>
  <si>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</si>
  <si>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</si>
  <si>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</si>
  <si>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</si>
  <si>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</si>
  <si>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</si>
  <si>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</si>
  <si>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</si>
  <si>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</si>
  <si>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</si>
  <si>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</si>
  <si>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</si>
  <si>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</si>
  <si>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</si>
  <si>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</si>
  <si>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</si>
  <si>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</si>
  <si>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</si>
  <si>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</si>
  <si>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</si>
  <si>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</si>
  <si>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</si>
  <si>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</si>
  <si>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</si>
  <si>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</si>
  <si>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</si>
  <si>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</si>
  <si>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</si>
  <si>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</si>
  <si>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</si>
  <si>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</si>
  <si>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</si>
  <si>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</si>
  <si>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</si>
  <si>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</si>
  <si>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</si>
  <si>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</si>
  <si>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</si>
  <si>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</si>
  <si>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</si>
  <si>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</si>
  <si>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</si>
  <si>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</si>
  <si>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</si>
  <si>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</si>
  <si>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</si>
  <si>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</si>
  <si>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</si>
  <si>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</si>
  <si>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</si>
  <si>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</si>
  <si>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</si>
  <si>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</si>
  <si>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</si>
  <si>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</si>
  <si>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</si>
  <si>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</si>
  <si>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</si>
  <si>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</si>
  <si>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</si>
  <si>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</si>
  <si>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</si>
  <si>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</si>
  <si>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</si>
  <si>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</si>
  <si>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</si>
  <si>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</si>
  <si>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</si>
  <si>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</si>
  <si>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</si>
  <si>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</si>
  <si>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</si>
  <si>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</si>
  <si>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</si>
  <si>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</si>
  <si>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</si>
  <si>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</si>
  <si>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</si>
  <si>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</si>
  <si>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</si>
  <si>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</si>
  <si>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</si>
  <si>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</si>
  <si>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</si>
  <si>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</si>
  <si>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</si>
  <si>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</si>
  <si>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</si>
  <si>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</si>
  <si>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</si>
  <si>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</si>
  <si>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</si>
  <si>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</si>
  <si>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</si>
  <si>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</si>
  <si>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</si>
  <si>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</si>
  <si>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</si>
  <si>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</si>
  <si>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</si>
  <si>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</si>
  <si>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</si>
  <si>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</si>
  <si>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</si>
  <si>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</si>
  <si>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</si>
  <si>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</si>
  <si>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</si>
  <si>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</si>
  <si>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</si>
  <si>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</si>
  <si>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</si>
  <si>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</si>
  <si>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</si>
  <si>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</si>
  <si>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</si>
  <si>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</si>
  <si>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</si>
  <si>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</si>
  <si>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</si>
  <si>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</si>
  <si>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</si>
  <si>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</si>
  <si>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</si>
  <si>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</si>
  <si>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</si>
  <si>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</si>
  <si>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</si>
  <si>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</si>
  <si>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</si>
  <si>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</si>
  <si>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</si>
  <si>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</si>
  <si>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</si>
  <si>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</si>
  <si>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</si>
  <si>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</si>
  <si>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</si>
  <si>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</si>
  <si>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</si>
  <si>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</si>
  <si>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</si>
  <si>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</si>
  <si>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</si>
  <si>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</si>
  <si>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</si>
  <si>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</si>
  <si>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</si>
  <si>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</si>
  <si>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</si>
  <si>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</si>
  <si>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</si>
  <si>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</si>
  <si>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</si>
  <si>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</si>
  <si>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</si>
  <si>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</si>
  <si>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</si>
  <si>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</si>
  <si>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</si>
  <si>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</si>
  <si>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</si>
  <si>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</si>
  <si>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</si>
  <si>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</si>
  <si>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</si>
  <si>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</si>
  <si>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</si>
  <si>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</si>
  <si>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</si>
  <si>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</si>
  <si>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</si>
  <si>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</si>
  <si>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</si>
  <si>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</si>
  <si>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</si>
  <si>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</si>
  <si>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</si>
  <si>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</si>
  <si>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</si>
  <si>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</si>
  <si>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</si>
  <si>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</si>
  <si>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</si>
  <si>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</si>
  <si>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</si>
  <si>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</si>
  <si>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</si>
  <si>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</si>
  <si>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</si>
  <si>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</si>
  <si>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</si>
  <si>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</si>
  <si>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</si>
  <si>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</si>
  <si>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</si>
  <si>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</si>
  <si>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</si>
  <si>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</si>
  <si>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</si>
  <si>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</si>
  <si>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</si>
  <si>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</si>
  <si>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</si>
  <si>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</si>
  <si>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</si>
  <si>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</si>
  <si>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</si>
  <si>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</si>
  <si>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</si>
  <si>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</si>
  <si>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</si>
  <si>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</si>
  <si>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</si>
  <si>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</si>
  <si>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</si>
  <si>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</si>
  <si>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</si>
  <si>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</si>
  <si>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</si>
  <si>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</si>
  <si>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</si>
  <si>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</si>
  <si>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</si>
  <si>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</si>
  <si>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</si>
  <si>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</si>
  <si>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</si>
  <si>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</si>
  <si>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</si>
  <si>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</si>
  <si>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</si>
  <si>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</si>
  <si>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</si>
  <si>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</si>
  <si>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</si>
  <si>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</si>
  <si>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</si>
  <si>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</si>
  <si>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</si>
  <si>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</si>
  <si>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</si>
  <si>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</si>
  <si>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</si>
  <si>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</si>
  <si>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</si>
  <si>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</si>
  <si>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</si>
  <si>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</si>
  <si>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</si>
  <si>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</si>
  <si>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</si>
  <si>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</si>
  <si>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</si>
  <si>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</si>
  <si>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</si>
  <si>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</si>
  <si>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</si>
  <si>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</si>
  <si>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</si>
  <si>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</si>
  <si>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</si>
  <si>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</si>
  <si>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</si>
  <si>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</si>
  <si>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</si>
  <si>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</si>
  <si>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</si>
  <si>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</si>
  <si>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</si>
  <si>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</si>
  <si>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</si>
  <si>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</si>
  <si>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</si>
  <si>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</si>
  <si>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</si>
  <si>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</si>
  <si>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</si>
  <si>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</si>
  <si>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</si>
  <si>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</si>
  <si>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</si>
  <si>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</si>
  <si>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</si>
  <si>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</si>
  <si>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</si>
  <si>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</si>
  <si>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</si>
  <si>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</si>
  <si>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</si>
  <si>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</si>
  <si>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</si>
  <si>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</si>
  <si>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</si>
  <si>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</si>
  <si>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</si>
  <si>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</si>
  <si>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</si>
  <si>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</si>
  <si>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</si>
  <si>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</si>
  <si>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</si>
  <si>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</si>
  <si>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</si>
  <si>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</si>
  <si>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</si>
  <si>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</si>
  <si>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</si>
  <si>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</si>
  <si>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</si>
  <si>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</si>
  <si>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</si>
  <si>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</si>
  <si>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</si>
  <si>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</si>
  <si>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</si>
  <si>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</si>
  <si>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</si>
  <si>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</si>
  <si>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</si>
  <si>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</si>
  <si>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</si>
  <si>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</si>
  <si>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</si>
  <si>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</si>
  <si>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</si>
  <si>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</si>
  <si>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</si>
  <si>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</si>
  <si>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</si>
  <si>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</si>
  <si>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</si>
  <si>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</si>
  <si>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</si>
  <si>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</si>
  <si>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</si>
  <si>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</si>
  <si>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</si>
  <si>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</si>
  <si>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</si>
  <si>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</si>
  <si>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</si>
  <si>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</si>
  <si>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</si>
  <si>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</si>
  <si>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</si>
  <si>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</si>
  <si>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</si>
  <si>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</si>
  <si>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</si>
  <si>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</si>
  <si>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</si>
  <si>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</si>
  <si>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</si>
  <si>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</si>
  <si>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</si>
  <si>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</si>
  <si>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</si>
  <si>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</si>
  <si>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</si>
  <si>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</si>
  <si>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</si>
  <si>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</si>
  <si>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</si>
  <si>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</si>
  <si>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</si>
  <si>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</si>
  <si>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</si>
  <si>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</si>
  <si>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</si>
  <si>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</si>
  <si>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</si>
  <si>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</si>
  <si>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</si>
  <si>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</si>
  <si>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</si>
  <si>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</si>
  <si>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</si>
  <si>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</si>
  <si>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</si>
  <si>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</si>
  <si>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</si>
  <si>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</si>
  <si>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</si>
  <si>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</si>
  <si>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</si>
  <si>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</si>
  <si>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</si>
  <si>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</si>
  <si>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</si>
  <si>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</si>
  <si>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</si>
  <si>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</si>
  <si>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</si>
  <si>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</si>
  <si>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</si>
  <si>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</si>
  <si>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</si>
  <si>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</si>
  <si>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</si>
  <si>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</si>
  <si>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</si>
  <si>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</si>
  <si>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</si>
  <si>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</si>
  <si>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</si>
  <si>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</si>
  <si>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</si>
  <si>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</si>
  <si>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</si>
  <si>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</si>
  <si>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</si>
  <si>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</si>
  <si>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</si>
  <si>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</si>
  <si>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</si>
  <si>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</si>
  <si>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</si>
  <si>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</si>
  <si>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</si>
  <si>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</si>
  <si>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</si>
  <si>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</si>
  <si>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</si>
  <si>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</si>
  <si>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</si>
  <si>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</si>
  <si>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</si>
  <si>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</si>
  <si>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</si>
  <si>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</si>
  <si>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</si>
  <si>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</si>
  <si>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</si>
  <si>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</si>
  <si>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</si>
  <si>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</si>
  <si>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</si>
  <si>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</si>
  <si>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</si>
  <si>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</si>
  <si>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</si>
  <si>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</si>
  <si>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</si>
  <si>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</si>
  <si>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</si>
  <si>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</si>
  <si>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</si>
  <si>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</si>
  <si>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</si>
  <si>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</si>
  <si>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</si>
  <si>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</si>
  <si>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</si>
  <si>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</si>
  <si>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</si>
  <si>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</si>
  <si>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</si>
  <si>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</si>
  <si>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</si>
  <si>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</si>
  <si>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</si>
  <si>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</si>
  <si>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</si>
  <si>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</si>
  <si>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</si>
  <si>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</si>
  <si>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</si>
  <si>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</si>
  <si>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</si>
  <si>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</si>
  <si>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</si>
  <si>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</si>
  <si>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</si>
  <si>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</si>
  <si>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</si>
  <si>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</si>
  <si>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</si>
  <si>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</si>
  <si>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</si>
  <si>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</si>
  <si>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</si>
  <si>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</si>
  <si>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</si>
  <si>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</si>
  <si>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</si>
  <si>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</si>
  <si>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</si>
  <si>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</si>
  <si>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</si>
  <si>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</si>
  <si>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</si>
  <si>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</si>
  <si>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</si>
  <si>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</si>
  <si>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</si>
  <si>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</si>
  <si>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</si>
  <si>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</si>
  <si>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</si>
  <si>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</si>
  <si>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</si>
  <si>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</si>
  <si>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</si>
  <si>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</si>
  <si>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</si>
  <si>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</si>
  <si>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</si>
  <si>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</si>
  <si>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</si>
  <si>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</si>
  <si>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</si>
  <si>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</si>
  <si>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</si>
  <si>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</si>
  <si>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</si>
  <si>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</si>
  <si>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</si>
  <si>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</si>
  <si>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</si>
  <si>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</si>
  <si>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</si>
  <si>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</si>
  <si>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</si>
  <si>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</si>
  <si>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</si>
  <si>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</si>
  <si>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</si>
  <si>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</si>
  <si>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</si>
  <si>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</si>
  <si>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</si>
  <si>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</si>
  <si>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</si>
  <si>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</si>
  <si>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</si>
  <si>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</si>
  <si>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</si>
  <si>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</si>
  <si>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</si>
  <si>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</si>
  <si>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</si>
  <si>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</si>
  <si>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</si>
  <si>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</si>
  <si>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</si>
  <si>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</si>
  <si>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</si>
  <si>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</si>
  <si>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</si>
  <si>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</si>
  <si>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</si>
  <si>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</si>
  <si>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</si>
  <si>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</si>
  <si>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</si>
  <si>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</si>
  <si>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</si>
  <si>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</si>
  <si>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</si>
  <si>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</si>
  <si>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</si>
  <si>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</si>
  <si>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</si>
  <si>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</si>
  <si>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</si>
  <si>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</si>
  <si>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</si>
  <si>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</si>
  <si>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</si>
  <si>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</si>
  <si>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</si>
  <si>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</si>
  <si>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</si>
  <si>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</si>
  <si>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</si>
  <si>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</si>
  <si>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</si>
  <si>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</si>
  <si>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</si>
  <si>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</si>
  <si>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</si>
  <si>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</si>
  <si>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</si>
  <si>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</si>
  <si>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</si>
  <si>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</si>
  <si>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</si>
  <si>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</si>
  <si>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</si>
  <si>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</si>
  <si>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</si>
  <si>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</si>
  <si>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</si>
  <si>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</si>
  <si>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</si>
  <si>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</si>
  <si>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</si>
  <si>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</si>
  <si>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</si>
  <si>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</si>
  <si>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</si>
  <si>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</si>
  <si>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</si>
  <si>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</si>
  <si>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</si>
  <si>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</si>
  <si>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</si>
  <si>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</si>
  <si>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</si>
  <si>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</si>
  <si>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</si>
  <si>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</si>
  <si>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</si>
  <si>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</si>
  <si>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</si>
  <si>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</si>
  <si>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</si>
  <si>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</si>
  <si>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</si>
  <si>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</si>
  <si>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</si>
  <si>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</si>
  <si>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</si>
  <si>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</si>
  <si>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</si>
  <si>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</si>
  <si>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</si>
  <si>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</si>
  <si>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</si>
  <si>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</si>
  <si>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</si>
  <si>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</si>
  <si>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</si>
  <si>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</si>
  <si>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</si>
  <si>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</si>
  <si>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</si>
  <si>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</si>
  <si>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</si>
  <si>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</si>
  <si>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</si>
  <si>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</si>
  <si>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</si>
  <si>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</si>
  <si>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</si>
  <si>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</si>
  <si>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</si>
  <si>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</si>
  <si>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</si>
  <si>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</si>
  <si>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</si>
  <si>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</si>
  <si>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</si>
  <si>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</si>
  <si>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</si>
  <si>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</si>
  <si>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</si>
  <si>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</si>
  <si>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</si>
  <si>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</si>
  <si>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</si>
  <si>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</si>
  <si>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</si>
  <si>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</si>
  <si>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</si>
  <si>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</si>
  <si>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</si>
  <si>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</si>
  <si>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</si>
  <si>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</si>
  <si>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</si>
  <si>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</si>
  <si>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</si>
  <si>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</si>
  <si>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</si>
  <si>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</si>
  <si>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</si>
  <si>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</si>
  <si>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</si>
  <si>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</si>
  <si>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</si>
  <si>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</si>
  <si>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</si>
  <si>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</si>
  <si>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</si>
  <si>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</si>
  <si>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</si>
  <si>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</si>
  <si>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</si>
  <si>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</si>
  <si>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</si>
  <si>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</si>
  <si>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</si>
  <si>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</si>
  <si>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</si>
  <si>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</si>
  <si>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</si>
  <si>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</si>
  <si>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</si>
  <si>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</si>
  <si>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</si>
  <si>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</si>
  <si>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</si>
  <si>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</si>
  <si>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</si>
  <si>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</si>
  <si>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</si>
  <si>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</si>
  <si>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</si>
  <si>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</si>
  <si>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</si>
  <si>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</si>
  <si>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</si>
  <si>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</si>
  <si>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</si>
  <si>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</si>
  <si>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</si>
  <si>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</si>
  <si>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</si>
  <si>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</si>
  <si>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</si>
  <si>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</si>
  <si>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</si>
  <si>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</si>
  <si>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</si>
  <si>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</si>
  <si>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</si>
  <si>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</si>
  <si>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</si>
  <si>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</si>
  <si>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</si>
  <si>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</si>
  <si>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</si>
  <si>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</si>
  <si>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</si>
  <si>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</si>
  <si>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</si>
  <si>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</si>
  <si>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</si>
  <si>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</si>
  <si>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</si>
  <si>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</si>
  <si>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</si>
  <si>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</si>
  <si>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</si>
  <si>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</si>
  <si>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</si>
  <si>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</si>
  <si>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</si>
  <si>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</si>
  <si>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</si>
  <si>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</si>
  <si>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</si>
  <si>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</si>
  <si>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</si>
  <si>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</si>
  <si>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</si>
  <si>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</si>
  <si>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</si>
  <si>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</si>
  <si>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</si>
  <si>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</si>
  <si>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</si>
  <si>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</si>
  <si>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</si>
  <si>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</si>
  <si>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</si>
  <si>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</si>
  <si>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</si>
  <si>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</si>
  <si>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</si>
  <si>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</si>
  <si>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</si>
  <si>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</si>
  <si>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</si>
  <si>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</si>
  <si>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</si>
  <si>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</si>
  <si>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</si>
  <si>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</si>
  <si>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</si>
  <si>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</si>
  <si>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</si>
  <si>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</si>
  <si>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</si>
  <si>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</si>
  <si>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</si>
  <si>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</si>
  <si>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</si>
  <si>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</si>
  <si>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</si>
  <si>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</si>
  <si>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</si>
  <si>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</si>
  <si>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</si>
  <si>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</si>
  <si>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</si>
  <si>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</si>
  <si>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</si>
  <si>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</si>
  <si>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</si>
  <si>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</si>
  <si>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</si>
  <si>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</si>
  <si>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</si>
  <si>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</si>
  <si>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</si>
  <si>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</si>
  <si>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</si>
  <si>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</si>
  <si>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</si>
  <si>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</si>
  <si>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</si>
  <si>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</si>
  <si>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</si>
  <si>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</si>
  <si>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</si>
  <si>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</si>
  <si>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</si>
  <si>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</si>
  <si>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</si>
  <si>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</si>
  <si>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</si>
  <si>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</si>
  <si>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</si>
  <si>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</si>
  <si>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</si>
  <si>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</si>
  <si>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</si>
  <si>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</si>
  <si>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</si>
  <si>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</si>
  <si>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</si>
  <si>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</si>
  <si>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</si>
  <si>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</si>
  <si>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</si>
  <si>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</si>
  <si>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</si>
  <si>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</si>
  <si>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</si>
  <si>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</si>
  <si>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</si>
  <si>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</si>
  <si>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</si>
  <si>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</si>
  <si>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</si>
  <si>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</si>
  <si>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</si>
  <si>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</si>
  <si>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</si>
  <si>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</si>
  <si>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</si>
  <si>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</si>
  <si>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</si>
  <si>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</si>
  <si>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</si>
  <si>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</si>
  <si>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</si>
  <si>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</si>
  <si>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</si>
  <si>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</si>
  <si>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</si>
  <si>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</si>
  <si>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</si>
  <si>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</si>
  <si>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</si>
  <si>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</si>
  <si>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</si>
  <si>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</si>
  <si>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</si>
  <si>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</si>
  <si>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</si>
  <si>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</si>
  <si>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</si>
  <si>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</si>
  <si>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</si>
  <si>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</si>
  <si>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</si>
  <si>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</si>
  <si>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</si>
  <si>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</si>
  <si>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</si>
  <si>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</si>
  <si>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</si>
  <si>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</si>
  <si>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</si>
  <si>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</si>
  <si>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</si>
  <si>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</si>
  <si>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</si>
  <si>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</si>
  <si>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</si>
  <si>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</si>
  <si>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</si>
  <si>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</si>
  <si>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</si>
  <si>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</si>
  <si>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</si>
  <si>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</si>
  <si>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</si>
  <si>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</si>
  <si>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</si>
  <si>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</si>
  <si>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</si>
  <si>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</si>
  <si>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</si>
  <si>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</si>
  <si>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</si>
  <si>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</si>
  <si>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</si>
  <si>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</si>
  <si>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</si>
  <si>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</si>
  <si>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</si>
  <si>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</si>
  <si>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</si>
  <si>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</si>
  <si>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</si>
  <si>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</si>
  <si>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</si>
  <si>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</si>
  <si>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</si>
  <si>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</si>
  <si>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</si>
  <si>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</si>
  <si>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</si>
  <si>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</si>
  <si>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</si>
  <si>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</si>
  <si>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</si>
  <si>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</si>
  <si>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</si>
  <si>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</si>
  <si>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</si>
  <si>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</si>
  <si>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</si>
  <si>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</si>
  <si>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</si>
  <si>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</si>
  <si>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</si>
  <si>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</si>
  <si>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</si>
  <si>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</si>
  <si>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</si>
  <si>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</si>
  <si>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</si>
  <si>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</si>
  <si>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</si>
  <si>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</si>
  <si>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</si>
  <si>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</si>
  <si>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</si>
  <si>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</si>
  <si>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</si>
  <si>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</si>
  <si>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</si>
  <si>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</si>
  <si>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</si>
  <si>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</si>
  <si>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</si>
  <si>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</si>
  <si>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</si>
  <si>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</si>
  <si>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</si>
  <si>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</si>
  <si>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</si>
  <si>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</si>
  <si>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</si>
  <si>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</si>
  <si>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</si>
  <si>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</si>
  <si>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</si>
  <si>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</si>
  <si>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</si>
  <si>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</si>
  <si>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</si>
  <si>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</si>
  <si>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</si>
  <si>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</si>
  <si>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</si>
  <si>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</si>
  <si>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</si>
  <si>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</si>
  <si>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</si>
  <si>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</si>
  <si>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</si>
  <si>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</si>
  <si>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</si>
  <si>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</si>
  <si>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</si>
  <si>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</si>
  <si>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</si>
  <si>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</si>
  <si>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</si>
  <si>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</si>
  <si>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</si>
  <si>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</si>
  <si>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</si>
  <si>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</si>
  <si>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</si>
  <si>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</si>
  <si>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</si>
  <si>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</si>
  <si>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</si>
  <si>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</si>
  <si>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</si>
  <si>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</si>
  <si>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</si>
  <si>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</si>
  <si>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</si>
  <si>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</si>
  <si>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</si>
  <si>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</si>
  <si>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</si>
  <si>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</si>
  <si>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</si>
  <si>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</si>
  <si>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</si>
  <si>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</si>
  <si>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</si>
  <si>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</si>
  <si>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</si>
  <si>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</si>
  <si>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</si>
  <si>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</si>
  <si>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</si>
  <si>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</si>
  <si>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</si>
  <si>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</si>
  <si>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</si>
  <si>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</si>
  <si>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</si>
  <si>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</si>
  <si>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</si>
  <si>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</si>
  <si>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</si>
  <si>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</si>
  <si>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</si>
  <si>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</si>
  <si>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</si>
  <si>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</si>
  <si>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</si>
  <si>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</si>
  <si>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</si>
  <si>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</si>
  <si>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</si>
  <si>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</si>
  <si>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</si>
  <si>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</si>
  <si>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</si>
  <si>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</si>
  <si>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</si>
  <si>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</si>
  <si>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</si>
  <si>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</si>
  <si>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</si>
  <si>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</si>
  <si>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</si>
  <si>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</si>
  <si>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</si>
  <si>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</si>
  <si>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</si>
  <si>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</si>
  <si>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</si>
  <si>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</si>
  <si>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</si>
  <si>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</si>
  <si>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</si>
  <si>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</si>
  <si>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</si>
  <si>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</si>
  <si>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</si>
  <si>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</si>
  <si>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</si>
  <si>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</si>
  <si>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</si>
  <si>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</si>
  <si>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</si>
  <si>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</si>
  <si>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</si>
  <si>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</si>
  <si>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</si>
  <si>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</si>
  <si>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</si>
  <si>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</si>
  <si>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</si>
  <si>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</si>
  <si>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</si>
  <si>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</si>
  <si>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</si>
  <si>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</si>
  <si>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</si>
  <si>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</si>
  <si>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</si>
  <si>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</si>
  <si>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</si>
  <si>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</si>
  <si>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</si>
  <si>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</si>
  <si>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</si>
  <si>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</si>
  <si>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</si>
  <si>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</si>
  <si>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</si>
  <si>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</si>
  <si>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</si>
  <si>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</si>
  <si>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</si>
  <si>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</si>
  <si>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</si>
  <si>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</si>
  <si>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</si>
  <si>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</si>
  <si>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</si>
  <si>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</si>
  <si>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</si>
  <si>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</si>
  <si>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</si>
  <si>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</si>
  <si>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</si>
  <si>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</si>
  <si>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</si>
  <si>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</si>
  <si>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</si>
  <si>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</si>
  <si>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</si>
  <si>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</si>
  <si>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</si>
  <si>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</si>
  <si>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</si>
  <si>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</si>
  <si>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</si>
  <si>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</si>
  <si>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</si>
  <si>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</si>
  <si>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</si>
  <si>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</si>
  <si>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</si>
  <si>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</si>
  <si>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</si>
  <si>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</si>
  <si>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</si>
  <si>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</si>
  <si>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</si>
  <si>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</si>
  <si>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</si>
  <si>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</si>
  <si>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</si>
  <si>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</si>
  <si>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</si>
  <si>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</si>
  <si>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</si>
  <si>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</si>
  <si>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</si>
  <si>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</si>
  <si>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</si>
  <si>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</si>
  <si>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</si>
  <si>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</si>
  <si>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</si>
  <si>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</si>
  <si>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</si>
  <si>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</si>
  <si>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</si>
  <si>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</si>
  <si>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</si>
  <si>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</si>
  <si>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</si>
  <si>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</si>
  <si>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</si>
  <si>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</si>
  <si>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</si>
  <si>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</si>
  <si>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</si>
  <si>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</si>
  <si>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</si>
  <si>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</si>
  <si>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</si>
  <si>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</si>
  <si>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</si>
  <si>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</si>
  <si>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</si>
  <si>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</si>
  <si>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</si>
  <si>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</si>
  <si>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</si>
  <si>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</si>
  <si>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</si>
  <si>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</si>
  <si>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</si>
  <si>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</si>
  <si>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</si>
  <si>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</si>
  <si>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</si>
  <si>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</si>
  <si>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</si>
  <si>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</si>
  <si>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</si>
  <si>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</si>
  <si>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</si>
  <si>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</si>
  <si>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</si>
  <si>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</si>
  <si>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</si>
  <si>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</si>
  <si>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</si>
  <si>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</si>
  <si>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</si>
  <si>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</si>
  <si>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</si>
  <si>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</si>
  <si>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</si>
  <si>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</si>
  <si>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</si>
  <si>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</si>
  <si>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</si>
  <si>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</si>
  <si>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</si>
  <si>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</si>
  <si>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</si>
  <si>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</si>
  <si>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</si>
  <si>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</si>
  <si>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</si>
  <si>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</si>
  <si>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</si>
  <si>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</si>
  <si>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</si>
  <si>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</si>
  <si>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</si>
  <si>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</si>
  <si>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</si>
  <si>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</si>
  <si>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</si>
  <si>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</si>
  <si>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</si>
  <si>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</si>
  <si>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</si>
  <si>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</si>
  <si>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</si>
  <si>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</si>
  <si>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</si>
  <si>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</si>
  <si>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</si>
  <si>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</si>
  <si>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</si>
  <si>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</si>
  <si>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</si>
  <si>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</si>
  <si>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</si>
  <si>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</si>
  <si>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</si>
  <si>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</si>
  <si>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</si>
  <si>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</si>
  <si>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</si>
  <si>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</si>
  <si>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</si>
  <si>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</si>
  <si>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</si>
  <si>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</si>
  <si>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</si>
  <si>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</si>
  <si>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</si>
  <si>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</si>
  <si>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</si>
  <si>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</si>
  <si>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</si>
  <si>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</si>
  <si>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</si>
  <si>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</si>
  <si>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</si>
  <si>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</si>
  <si>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</si>
  <si>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</si>
  <si>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</si>
  <si>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</si>
  <si>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</si>
  <si>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</si>
  <si>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</si>
  <si>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</si>
  <si>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</si>
  <si>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</si>
  <si>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</si>
  <si>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</si>
  <si>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</si>
  <si>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</si>
  <si>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</si>
  <si>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</si>
  <si>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</si>
  <si>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</si>
  <si>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</si>
  <si>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</si>
  <si>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</si>
  <si>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</si>
  <si>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</si>
  <si>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</si>
  <si>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</si>
  <si>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</si>
  <si>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</si>
  <si>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</si>
  <si>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</si>
  <si>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</si>
  <si>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</si>
  <si>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</si>
  <si>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</si>
  <si>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</si>
  <si>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</si>
  <si>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</si>
  <si>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</si>
  <si>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</si>
  <si>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</si>
  <si>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</si>
  <si>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</si>
  <si>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</si>
  <si>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</si>
  <si>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</si>
  <si>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</si>
  <si>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</si>
  <si>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</si>
  <si>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</si>
  <si>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</si>
  <si>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</si>
  <si>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</si>
  <si>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</si>
  <si>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</si>
  <si>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</si>
  <si>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</si>
  <si>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</si>
  <si>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</si>
  <si>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</si>
  <si>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</si>
  <si>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</si>
  <si>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</si>
  <si>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</si>
  <si>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</si>
  <si>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</si>
  <si>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</si>
  <si>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</si>
  <si>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</si>
  <si>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</si>
  <si>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</si>
  <si>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</si>
  <si>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</si>
  <si>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</si>
  <si>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</si>
  <si>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</si>
  <si>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</si>
  <si>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</si>
  <si>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</si>
  <si>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</si>
  <si>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</si>
  <si>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</si>
  <si>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</si>
  <si>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</si>
  <si>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</si>
  <si>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</si>
  <si>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</si>
  <si>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</si>
  <si>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</si>
  <si>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</si>
  <si>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</si>
  <si>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</si>
  <si>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</si>
  <si>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</si>
  <si>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</si>
  <si>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</si>
  <si>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</si>
  <si>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</si>
  <si>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</si>
  <si>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</si>
  <si>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</si>
  <si>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</si>
  <si>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</si>
  <si>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</si>
  <si>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</si>
  <si>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</si>
  <si>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</si>
  <si>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</si>
  <si>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</si>
  <si>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</si>
  <si>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</si>
  <si>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</si>
  <si>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</si>
  <si>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</si>
  <si>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</si>
  <si>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</si>
  <si>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</si>
  <si>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</si>
  <si>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</si>
  <si>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</si>
  <si>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</si>
  <si>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</si>
  <si>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</si>
  <si>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</si>
  <si>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</si>
  <si>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</si>
  <si>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</si>
  <si>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</si>
  <si>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</si>
  <si>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</si>
  <si>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</si>
  <si>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</si>
  <si>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</si>
  <si>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</si>
  <si>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</si>
  <si>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</si>
  <si>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</si>
  <si>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</si>
  <si>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</si>
  <si>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</si>
  <si>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</si>
  <si>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</si>
  <si>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</si>
  <si>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</si>
  <si>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</si>
  <si>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</si>
  <si>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</si>
  <si>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</si>
  <si>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</si>
  <si>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</si>
  <si>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</si>
  <si>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</si>
  <si>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</si>
  <si>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</si>
  <si>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</si>
  <si>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</si>
  <si>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</si>
  <si>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</si>
  <si>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</si>
  <si>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</si>
  <si>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</si>
  <si>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</si>
  <si>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</si>
  <si>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</si>
  <si>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</si>
  <si>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</si>
  <si>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</si>
  <si>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</si>
  <si>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</si>
  <si>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</si>
  <si>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</si>
  <si>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</si>
  <si>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</si>
  <si>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</si>
  <si>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</si>
  <si>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</si>
  <si>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</si>
  <si>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</si>
  <si>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</si>
  <si>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</si>
  <si>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</si>
  <si>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</si>
  <si>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</si>
  <si>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</si>
  <si>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</si>
  <si>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</si>
  <si>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</si>
  <si>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</si>
  <si>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</si>
  <si>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</si>
  <si>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</si>
  <si>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</si>
  <si>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</si>
  <si>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</si>
  <si>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</si>
  <si>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</si>
  <si>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</si>
  <si>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</si>
  <si>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</si>
  <si>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</si>
  <si>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</si>
  <si>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</si>
  <si>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</si>
  <si>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</si>
  <si>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</si>
  <si>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</si>
  <si>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</si>
  <si>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</si>
  <si>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</si>
  <si>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</si>
  <si>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</si>
  <si>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</si>
  <si>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</si>
  <si>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</si>
  <si>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</si>
  <si>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</si>
  <si>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</si>
  <si>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</si>
  <si>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</si>
  <si>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</si>
  <si>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</si>
  <si>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</si>
  <si>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</si>
  <si>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</si>
  <si>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</si>
  <si>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</si>
  <si>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</si>
  <si>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</si>
  <si>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</si>
  <si>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</si>
  <si>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</si>
  <si>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</si>
  <si>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</si>
  <si>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</si>
  <si>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</si>
  <si>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</si>
  <si>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</si>
  <si>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</si>
  <si>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</si>
  <si>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</si>
  <si>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</si>
  <si>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</si>
  <si>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</si>
  <si>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</si>
  <si>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</si>
  <si>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</si>
  <si>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</si>
  <si>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</si>
  <si>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</si>
  <si>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</si>
  <si>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</si>
  <si>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</si>
  <si>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</si>
  <si>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</si>
  <si>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</si>
  <si>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</si>
  <si>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</si>
  <si>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</si>
  <si>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</si>
  <si>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</si>
  <si>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</si>
  <si>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</si>
  <si>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</si>
  <si>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</si>
  <si>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</si>
  <si>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</si>
  <si>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</si>
  <si>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</si>
  <si>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</si>
  <si>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</si>
  <si>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</si>
  <si>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</si>
  <si>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</si>
  <si>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</si>
  <si>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</si>
  <si>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</si>
  <si>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</si>
  <si>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</si>
  <si>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</si>
  <si>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</si>
  <si>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</si>
  <si>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</si>
  <si>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</si>
  <si>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</si>
  <si>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</si>
  <si>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</si>
  <si>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</si>
  <si>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</si>
  <si>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</si>
  <si>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</si>
  <si>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</si>
  <si>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</si>
  <si>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</si>
  <si>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</si>
  <si>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</si>
  <si>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</si>
  <si>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</si>
  <si>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</si>
  <si>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</si>
  <si>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</si>
  <si>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</si>
  <si>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</si>
  <si>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</si>
  <si>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</si>
  <si>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</si>
  <si>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</si>
  <si>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</si>
  <si>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</si>
  <si>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</si>
  <si>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</si>
  <si>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</si>
  <si>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</si>
  <si>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</si>
  <si>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</si>
  <si>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</si>
  <si>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</si>
  <si>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</si>
  <si>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</si>
  <si>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</si>
  <si>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</si>
  <si>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</si>
  <si>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</si>
  <si>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</si>
  <si>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</si>
  <si>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</si>
  <si>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</si>
  <si>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</si>
  <si>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</si>
  <si>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</si>
  <si>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</si>
  <si>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</si>
  <si>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</si>
  <si>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</si>
  <si>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</si>
  <si>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</si>
  <si>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</si>
  <si>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</si>
  <si>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</si>
  <si>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</si>
  <si>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</si>
  <si>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</si>
  <si>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</si>
  <si>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</si>
  <si>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</si>
  <si>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</si>
  <si>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</si>
  <si>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</si>
  <si>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</si>
  <si>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</si>
  <si>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</si>
  <si>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</si>
  <si>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</si>
  <si>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</si>
  <si>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</si>
  <si>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</si>
  <si>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</si>
  <si>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</si>
  <si>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</si>
  <si>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</si>
  <si>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</si>
  <si>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</si>
  <si>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</si>
  <si>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</si>
  <si>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</si>
  <si>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</si>
  <si>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</si>
  <si>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</si>
  <si>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</si>
  <si>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</si>
  <si>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</si>
  <si>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</si>
  <si>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</si>
  <si>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</si>
  <si>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</si>
  <si>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</si>
  <si>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</si>
  <si>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</si>
  <si>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</si>
  <si>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</si>
  <si>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</si>
  <si>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</si>
  <si>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</si>
  <si>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</si>
  <si>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</si>
  <si>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</si>
  <si>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</si>
  <si>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</si>
  <si>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</si>
  <si>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</si>
  <si>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</si>
  <si>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</si>
  <si>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</si>
  <si>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</si>
  <si>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</si>
  <si>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</si>
  <si>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</si>
  <si>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</si>
  <si>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</si>
  <si>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</si>
  <si>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</si>
  <si>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</si>
  <si>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</si>
  <si>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</si>
  <si>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</si>
  <si>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</si>
  <si>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</si>
  <si>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</si>
  <si>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</si>
  <si>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</si>
  <si>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</si>
  <si>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</si>
  <si>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</si>
  <si>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</si>
  <si>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</si>
  <si>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</si>
  <si>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</si>
  <si>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</si>
  <si>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</si>
  <si>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</si>
  <si>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</si>
  <si>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</si>
  <si>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</si>
  <si>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</si>
  <si>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</si>
  <si>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</si>
  <si>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</si>
  <si>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</si>
  <si>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</si>
  <si>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</si>
  <si>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</si>
  <si>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</si>
  <si>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</si>
  <si>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</si>
  <si>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</si>
  <si>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</si>
  <si>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</si>
  <si>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</si>
  <si>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</si>
  <si>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</si>
  <si>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</si>
  <si>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</si>
  <si>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</si>
  <si>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</si>
  <si>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</si>
  <si>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</si>
  <si>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</si>
  <si>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</si>
  <si>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</si>
  <si>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</si>
  <si>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</si>
  <si>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</si>
  <si>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</si>
  <si>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</si>
  <si>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</si>
  <si>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</si>
  <si>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</si>
  <si>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</si>
  <si>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</si>
  <si>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</si>
  <si>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</si>
  <si>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</si>
  <si>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</si>
  <si>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</si>
  <si>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</si>
  <si>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</si>
  <si>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</si>
  <si>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</si>
  <si>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</si>
  <si>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</si>
  <si>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</si>
  <si>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</si>
  <si>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</si>
  <si>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</si>
  <si>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</si>
  <si>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</si>
  <si>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</si>
  <si>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</si>
  <si>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</si>
  <si>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</si>
  <si>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</si>
  <si>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</si>
  <si>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</si>
  <si>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</si>
  <si>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</si>
  <si>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</si>
  <si>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</si>
  <si>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</si>
  <si>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</si>
  <si>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</si>
  <si>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</si>
  <si>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</si>
  <si>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</si>
  <si>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</si>
  <si>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</si>
  <si>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</si>
  <si>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</si>
  <si>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</si>
  <si>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</si>
  <si>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</si>
  <si>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</si>
  <si>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</si>
  <si>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</si>
  <si>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</si>
  <si>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</si>
  <si>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</si>
  <si>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</si>
  <si>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</si>
  <si>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</si>
  <si>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</si>
  <si>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</si>
  <si>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</si>
  <si>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</si>
  <si>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</si>
  <si>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</si>
  <si>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</si>
  <si>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</si>
  <si>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</si>
  <si>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</si>
  <si>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</si>
  <si>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</si>
  <si>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</si>
  <si>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</si>
  <si>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</si>
  <si>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</si>
  <si>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</si>
  <si>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</si>
  <si>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</si>
  <si>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</si>
  <si>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</si>
  <si>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</si>
  <si>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</si>
  <si>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</si>
  <si>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</si>
  <si>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</si>
  <si>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</si>
  <si>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</si>
  <si>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</si>
  <si>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</si>
  <si>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</si>
  <si>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</si>
  <si>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</si>
  <si>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</si>
  <si>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</si>
  <si>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</si>
  <si>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</si>
  <si>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</si>
  <si>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</si>
  <si>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</si>
  <si>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</si>
  <si>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</si>
  <si>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</si>
  <si>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</si>
  <si>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</si>
  <si>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</si>
  <si>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</si>
  <si>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</si>
  <si>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</si>
  <si>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</si>
  <si>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</si>
  <si>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</si>
  <si>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</si>
  <si>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</si>
  <si>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</si>
  <si>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</si>
  <si>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</si>
  <si>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</si>
  <si>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</si>
  <si>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</si>
  <si>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</si>
  <si>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</si>
  <si>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</si>
  <si>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</si>
  <si>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</si>
  <si>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</si>
  <si>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</si>
  <si>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</si>
  <si>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</si>
  <si>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</si>
  <si>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</si>
  <si>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</si>
  <si>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</si>
  <si>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</si>
  <si>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</si>
  <si>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</si>
  <si>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</si>
  <si>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</si>
  <si>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</si>
  <si>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</si>
  <si>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</si>
  <si>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</si>
  <si>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</si>
  <si>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</si>
  <si>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</si>
  <si>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</si>
  <si>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</si>
  <si>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</si>
  <si>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</si>
  <si>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</si>
  <si>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</si>
  <si>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</si>
  <si>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</si>
  <si>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</si>
  <si>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</si>
  <si>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</si>
  <si>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</si>
  <si>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</si>
  <si>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</si>
  <si>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</si>
  <si>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</si>
  <si>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</si>
  <si>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</si>
  <si>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</si>
  <si>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</si>
  <si>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</si>
  <si>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</si>
  <si>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</si>
  <si>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</si>
  <si>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</si>
  <si>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</si>
  <si>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</si>
  <si>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</si>
  <si>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</si>
  <si>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</si>
  <si>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</si>
  <si>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</si>
  <si>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</si>
  <si>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</si>
  <si>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</si>
  <si>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</si>
  <si>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</si>
  <si>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</si>
  <si>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</si>
  <si>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</si>
  <si>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</si>
  <si>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</si>
  <si>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</si>
  <si>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</si>
  <si>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</si>
  <si>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</si>
  <si>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</si>
  <si>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</si>
  <si>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</si>
  <si>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</si>
  <si>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</si>
  <si>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</si>
  <si>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</si>
  <si>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</si>
  <si>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</si>
  <si>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</si>
  <si>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</si>
  <si>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</si>
  <si>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</si>
  <si>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</si>
  <si>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</si>
  <si>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</si>
  <si>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</si>
  <si>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</si>
  <si>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</si>
  <si>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</si>
  <si>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</si>
  <si>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</si>
  <si>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</si>
  <si>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</si>
  <si>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</si>
  <si>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</si>
  <si>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</si>
  <si>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</si>
  <si>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</si>
  <si>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</si>
  <si>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</si>
  <si>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</si>
  <si>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</si>
  <si>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</si>
  <si>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</si>
  <si>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</si>
  <si>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</si>
  <si>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</si>
  <si>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</si>
  <si>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</si>
  <si>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</si>
  <si>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</si>
  <si>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</si>
  <si>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</si>
  <si>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</si>
  <si>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</si>
  <si>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</si>
  <si>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</si>
  <si>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</si>
  <si>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</si>
  <si>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</si>
  <si>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</si>
  <si>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</si>
  <si>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</si>
  <si>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</si>
  <si>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</si>
  <si>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</si>
  <si>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</si>
  <si>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</si>
  <si>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</si>
  <si>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</si>
  <si>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</si>
  <si>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</si>
  <si>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</si>
  <si>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</si>
  <si>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</si>
  <si>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</si>
  <si>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</si>
  <si>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</si>
  <si>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</si>
  <si>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</si>
  <si>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</si>
  <si>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</si>
  <si>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</si>
  <si>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</si>
  <si>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</si>
  <si>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</si>
  <si>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</si>
  <si>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</si>
  <si>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</si>
  <si>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</si>
  <si>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</si>
  <si>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</si>
  <si>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</si>
  <si>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</si>
  <si>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</si>
  <si>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</si>
  <si>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</si>
  <si>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</si>
  <si>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</si>
  <si>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</si>
  <si>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</si>
  <si>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</si>
  <si>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</si>
  <si>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</si>
  <si>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</si>
  <si>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</si>
  <si>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</si>
  <si>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</si>
  <si>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</si>
  <si>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</si>
  <si>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</si>
  <si>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</si>
  <si>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</si>
  <si>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</si>
  <si>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</si>
  <si>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</si>
  <si>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</si>
  <si>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</si>
  <si>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</si>
  <si>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</si>
  <si>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</si>
  <si>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</si>
  <si>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</si>
  <si>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</si>
  <si>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</si>
  <si>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</si>
  <si>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</si>
  <si>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</si>
  <si>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</si>
  <si>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</si>
  <si>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</si>
  <si>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</si>
  <si>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</si>
  <si>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</si>
  <si>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</si>
  <si>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</si>
  <si>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</si>
  <si>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</si>
  <si>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</si>
  <si>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</si>
  <si>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</si>
  <si>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</si>
  <si>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</si>
  <si>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</si>
  <si>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</si>
  <si>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</si>
  <si>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</si>
  <si>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</si>
  <si>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</si>
  <si>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</si>
  <si>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</si>
  <si>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</si>
  <si>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</si>
  <si>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</si>
  <si>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</si>
  <si>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</si>
  <si>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</si>
  <si>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</si>
  <si>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</si>
  <si>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</si>
  <si>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</si>
  <si>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</si>
  <si>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</si>
  <si>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</si>
  <si>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</si>
  <si>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</si>
  <si>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</si>
  <si>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</si>
  <si>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</si>
  <si>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</si>
  <si>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</si>
  <si>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</si>
  <si>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</si>
  <si>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</si>
  <si>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</si>
  <si>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</si>
  <si>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</si>
  <si>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</si>
  <si>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</si>
  <si>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</si>
  <si>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</si>
  <si>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</si>
  <si>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</si>
  <si>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</si>
  <si>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</si>
  <si>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</si>
  <si>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</si>
  <si>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</si>
  <si>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</si>
  <si>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</si>
  <si>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</si>
  <si>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</si>
  <si>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</si>
  <si>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</si>
  <si>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</si>
  <si>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</si>
  <si>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</si>
  <si>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</si>
  <si>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</si>
  <si>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</si>
  <si>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</si>
  <si>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</si>
  <si>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</si>
  <si>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</si>
  <si>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</si>
  <si>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</si>
  <si>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</si>
  <si>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</si>
  <si>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</si>
  <si>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</si>
  <si>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</si>
  <si>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</si>
  <si>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</si>
  <si>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</si>
  <si>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</si>
  <si>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</si>
  <si>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</si>
  <si>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</si>
  <si>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</si>
  <si>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</si>
  <si>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</si>
  <si>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</si>
  <si>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</si>
  <si>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</si>
  <si>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</si>
  <si>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</si>
  <si>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</si>
  <si>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</si>
  <si>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</si>
  <si>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</si>
  <si>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</si>
  <si>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</si>
  <si>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</si>
  <si>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</si>
  <si>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</si>
  <si>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</si>
  <si>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</si>
  <si>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</si>
  <si>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</si>
  <si>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</si>
  <si>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</si>
  <si>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</si>
  <si>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</si>
  <si>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</si>
  <si>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</si>
  <si>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</si>
  <si>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</si>
  <si>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</si>
  <si>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</si>
  <si>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</si>
  <si>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</si>
  <si>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</si>
  <si>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</si>
  <si>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</si>
  <si>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</si>
  <si>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</si>
  <si>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</si>
  <si>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</si>
  <si>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</si>
  <si>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</si>
  <si>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</si>
  <si>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</si>
  <si>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</si>
  <si>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</si>
  <si>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</si>
  <si>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</si>
  <si>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</si>
  <si>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</si>
  <si>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</si>
  <si>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</si>
  <si>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</si>
  <si>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</si>
  <si>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</si>
  <si>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</si>
  <si>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</si>
  <si>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</si>
  <si>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</si>
  <si>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</si>
  <si>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</si>
  <si>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</si>
  <si>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</si>
  <si>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</si>
  <si>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</si>
  <si>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</si>
  <si>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</si>
  <si>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</si>
  <si>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</si>
  <si>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</si>
  <si>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</si>
  <si>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</si>
  <si>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</si>
  <si>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</si>
  <si>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</si>
  <si>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</si>
  <si>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</si>
  <si>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</si>
  <si>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</si>
  <si>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</si>
  <si>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</si>
  <si>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</si>
  <si>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</si>
  <si>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</si>
  <si>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</si>
  <si>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</si>
  <si>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</si>
  <si>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</si>
  <si>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</si>
  <si>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</si>
  <si>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</si>
  <si>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</si>
  <si>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</si>
  <si>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</si>
  <si>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</si>
  <si>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</si>
  <si>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</si>
  <si>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</si>
  <si>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</si>
  <si>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</si>
  <si>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</si>
  <si>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</si>
  <si>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</si>
  <si>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</si>
  <si>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</si>
  <si>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</si>
  <si>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</si>
  <si>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</si>
  <si>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</si>
  <si>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</si>
  <si>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</si>
  <si>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</si>
  <si>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</si>
  <si>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</si>
  <si>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</si>
  <si>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</si>
  <si>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</si>
  <si>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</si>
  <si>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</si>
  <si>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</si>
  <si>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</si>
  <si>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</si>
  <si>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</si>
  <si>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</si>
  <si>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</si>
  <si>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</si>
  <si>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</si>
  <si>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</si>
  <si>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</si>
  <si>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</si>
  <si>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</si>
  <si>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</si>
  <si>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</si>
  <si>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</si>
  <si>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</si>
  <si>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</si>
  <si>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</si>
  <si>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</si>
  <si>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</si>
  <si>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</si>
  <si>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</si>
  <si>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</si>
  <si>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</si>
  <si>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</si>
  <si>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</si>
  <si>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</si>
  <si>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</si>
  <si>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</si>
  <si>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</si>
  <si>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</si>
  <si>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</si>
  <si>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</si>
  <si>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</si>
  <si>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</si>
  <si>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</si>
  <si>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</si>
  <si>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</si>
  <si>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</si>
  <si>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</si>
  <si>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</si>
  <si>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</si>
  <si>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</si>
  <si>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</si>
  <si>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</si>
  <si>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</si>
  <si>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</si>
  <si>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</si>
  <si>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</si>
  <si>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</si>
  <si>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</si>
  <si>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</si>
  <si>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</si>
  <si>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</si>
  <si>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</si>
  <si>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</si>
  <si>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</si>
  <si>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</si>
  <si>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</si>
  <si>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</si>
  <si>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</si>
  <si>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</si>
  <si>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</si>
  <si>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</si>
  <si>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</si>
  <si>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</si>
  <si>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</si>
  <si>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</si>
  <si>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</si>
  <si>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</si>
  <si>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</si>
  <si>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</si>
  <si>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</si>
  <si>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</si>
  <si>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</si>
  <si>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</si>
  <si>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</si>
  <si>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</si>
  <si>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</si>
  <si>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</si>
  <si>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</si>
  <si>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</si>
  <si>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</si>
  <si>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</si>
  <si>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</si>
  <si>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</si>
  <si>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</si>
  <si>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</si>
  <si>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</si>
  <si>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</si>
  <si>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</si>
  <si>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</si>
  <si>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</si>
  <si>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</si>
  <si>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</si>
  <si>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</si>
  <si>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</si>
  <si>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</si>
  <si>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</si>
  <si>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</si>
  <si>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</si>
  <si>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</si>
  <si>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</si>
  <si>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</si>
  <si>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</si>
  <si>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</si>
  <si>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</si>
  <si>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</si>
  <si>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</si>
  <si>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</si>
  <si>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</si>
  <si>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</si>
  <si>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</si>
  <si>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</si>
  <si>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</si>
  <si>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</si>
  <si>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</si>
  <si>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</si>
  <si>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</si>
  <si>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</si>
  <si>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</si>
  <si>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</si>
  <si>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</si>
  <si>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</si>
  <si>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</si>
  <si>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</si>
  <si>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</si>
  <si>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</si>
  <si>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</si>
  <si>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</si>
  <si>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</si>
  <si>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</si>
  <si>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</si>
  <si>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</si>
  <si>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</si>
  <si>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</si>
  <si>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</si>
  <si>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</si>
  <si>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</si>
  <si>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</si>
  <si>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</si>
  <si>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</si>
  <si>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</si>
  <si>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</si>
  <si>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</si>
  <si>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</si>
  <si>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</si>
  <si>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</si>
  <si>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</si>
  <si>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</si>
  <si>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</si>
  <si>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</si>
  <si>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</si>
  <si>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</si>
  <si>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</si>
  <si>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</si>
  <si>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</si>
  <si>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</si>
  <si>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</si>
  <si>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</si>
  <si>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</si>
  <si>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</si>
  <si>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</si>
  <si>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</si>
  <si>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</si>
  <si>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</si>
  <si>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</si>
  <si>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</si>
  <si>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</si>
  <si>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</si>
  <si>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</si>
  <si>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</si>
  <si>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</si>
  <si>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</si>
  <si>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</si>
  <si>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</si>
  <si>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</si>
  <si>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</si>
  <si>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</si>
  <si>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</si>
  <si>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</si>
  <si>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</si>
  <si>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</si>
  <si>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</si>
  <si>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</si>
  <si>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</si>
  <si>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</si>
  <si>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</si>
  <si>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</si>
  <si>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</si>
  <si>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</si>
  <si>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</si>
  <si>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</si>
  <si>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</si>
  <si>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</si>
  <si>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</si>
  <si>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</si>
  <si>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</si>
  <si>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</si>
  <si>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</si>
  <si>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</si>
  <si>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</si>
  <si>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</si>
  <si>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</si>
  <si>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</si>
  <si>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</si>
  <si>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</si>
  <si>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</si>
  <si>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</si>
  <si>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</si>
  <si>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</si>
  <si>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</si>
  <si>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</si>
  <si>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</si>
  <si>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</si>
  <si>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</si>
  <si>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</si>
  <si>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</si>
  <si>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</si>
  <si>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</si>
  <si>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</si>
  <si>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</si>
  <si>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</si>
  <si>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</si>
  <si>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</si>
  <si>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</si>
  <si>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</si>
  <si>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</si>
  <si>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</si>
  <si>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</si>
  <si>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</si>
  <si>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</si>
  <si>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</si>
  <si>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</si>
  <si>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</si>
  <si>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</si>
  <si>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</si>
  <si>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</si>
  <si>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</si>
  <si>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</si>
  <si>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</si>
  <si>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</si>
  <si>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</si>
  <si>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</si>
  <si>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</si>
  <si>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</si>
  <si>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</si>
  <si>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</si>
  <si>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</si>
  <si>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</si>
  <si>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</si>
  <si>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</si>
  <si>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</si>
  <si>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</si>
  <si>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</si>
  <si>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</si>
  <si>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</si>
  <si>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</si>
  <si>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</si>
  <si>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</si>
  <si>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</si>
  <si>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</si>
  <si>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</si>
  <si>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</si>
  <si>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</si>
  <si>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</si>
  <si>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</si>
  <si>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</si>
  <si>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</si>
  <si>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</si>
  <si>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</si>
  <si>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</si>
  <si>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</si>
  <si>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</si>
  <si>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</si>
  <si>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</si>
  <si>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</si>
  <si>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</si>
  <si>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</si>
  <si>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</si>
  <si>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</si>
  <si>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</si>
  <si>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</si>
  <si>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</si>
  <si>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</si>
  <si>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</si>
  <si>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</si>
  <si>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</si>
  <si>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</si>
  <si>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</si>
  <si>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</si>
  <si>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</si>
  <si>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</si>
  <si>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</si>
  <si>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</si>
  <si>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</si>
  <si>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</si>
  <si>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</si>
  <si>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</si>
  <si>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</si>
  <si>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</si>
  <si>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</si>
  <si>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</si>
  <si>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</si>
  <si>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</si>
  <si>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</si>
  <si>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</si>
  <si>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</si>
  <si>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</si>
  <si>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</si>
  <si>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</si>
  <si>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</si>
  <si>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</si>
  <si>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</si>
  <si>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</si>
  <si>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</si>
  <si>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</si>
  <si>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</si>
  <si>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</si>
  <si>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</si>
  <si>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</si>
  <si>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</si>
  <si>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</si>
  <si>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</si>
  <si>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</si>
  <si>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</si>
  <si>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</si>
  <si>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</si>
  <si>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</si>
  <si>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</si>
  <si>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</si>
  <si>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</si>
  <si>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</si>
  <si>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</si>
  <si>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</si>
  <si>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</si>
  <si>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</si>
  <si>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</si>
  <si>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</si>
  <si>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</si>
  <si>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</si>
  <si>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</si>
  <si>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</si>
  <si>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</si>
  <si>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</si>
  <si>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</si>
  <si>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</si>
  <si>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</si>
  <si>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</si>
  <si>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</si>
  <si>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</si>
  <si>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</si>
  <si>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</si>
  <si>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</si>
  <si>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</si>
  <si>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</si>
  <si>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</si>
  <si>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</si>
  <si>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</si>
  <si>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</si>
  <si>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</si>
  <si>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</si>
  <si>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</si>
  <si>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</si>
  <si>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</si>
  <si>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</si>
  <si>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</si>
  <si>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</si>
  <si>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</si>
  <si>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</si>
  <si>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</si>
  <si>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</si>
  <si>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</si>
  <si>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</si>
  <si>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</si>
  <si>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</si>
  <si>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</si>
  <si>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</si>
  <si>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</si>
  <si>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</si>
  <si>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</si>
  <si>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</si>
  <si>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</si>
  <si>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</si>
  <si>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</si>
  <si>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</si>
  <si>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</si>
  <si>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</si>
  <si>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</si>
  <si>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</si>
  <si>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</si>
  <si>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</si>
  <si>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</si>
  <si>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</si>
  <si>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</si>
  <si>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</si>
  <si>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</si>
  <si>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</si>
  <si>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</si>
  <si>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</si>
  <si>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</si>
  <si>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</si>
  <si>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</si>
  <si>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</si>
  <si>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</si>
  <si>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</si>
  <si>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</si>
  <si>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</si>
  <si>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</si>
  <si>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</si>
  <si>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</si>
  <si>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</si>
  <si>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</si>
  <si>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</si>
  <si>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</si>
  <si>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</si>
  <si>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</si>
  <si>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</si>
  <si>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</si>
  <si>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</si>
  <si>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</si>
  <si>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</si>
  <si>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</si>
  <si>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</si>
  <si>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</si>
  <si>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</si>
  <si>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</si>
  <si>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</si>
  <si>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</si>
  <si>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</si>
  <si>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</si>
  <si>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</si>
  <si>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</si>
  <si>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</si>
  <si>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</si>
  <si>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</si>
  <si>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</si>
  <si>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</si>
  <si>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</si>
  <si>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</si>
  <si>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</si>
  <si>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</si>
  <si>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</si>
  <si>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</si>
  <si>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</si>
  <si>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</si>
  <si>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</si>
  <si>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</si>
  <si>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</si>
  <si>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</si>
  <si>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</si>
  <si>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</si>
  <si>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</si>
  <si>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</si>
  <si>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</si>
  <si>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</si>
  <si>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</si>
  <si>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</si>
  <si>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</si>
  <si>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</si>
  <si>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</si>
  <si>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</si>
  <si>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</si>
  <si>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</si>
  <si>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</si>
  <si>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</si>
  <si>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</si>
  <si>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</si>
  <si>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</si>
  <si>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</si>
  <si>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</si>
  <si>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</si>
  <si>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</si>
  <si>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</si>
  <si>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</si>
  <si>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</si>
  <si>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</si>
  <si>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</si>
  <si>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</si>
  <si>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</si>
  <si>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</si>
  <si>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</si>
  <si>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</si>
  <si>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</si>
  <si>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</si>
  <si>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</si>
  <si>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</si>
  <si>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</si>
  <si>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</si>
  <si>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</si>
  <si>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</si>
  <si>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</si>
  <si>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</si>
  <si>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</si>
  <si>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</si>
  <si>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</si>
  <si>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</si>
  <si>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</si>
  <si>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</si>
  <si>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</si>
  <si>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</si>
  <si>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</si>
  <si>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</si>
  <si>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</si>
  <si>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</si>
  <si>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</si>
  <si>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</si>
  <si>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</si>
  <si>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</si>
  <si>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</si>
  <si>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</si>
  <si>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</si>
  <si>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</si>
  <si>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</si>
  <si>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</si>
  <si>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</si>
  <si>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</si>
  <si>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</si>
  <si>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</si>
  <si>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</si>
  <si>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</si>
  <si>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</si>
  <si>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</si>
  <si>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</si>
  <si>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</si>
  <si>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</si>
  <si>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</si>
  <si>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</si>
  <si>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</si>
  <si>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</si>
  <si>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</si>
  <si>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</si>
  <si>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</si>
  <si>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</si>
  <si>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</si>
  <si>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</si>
  <si>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</si>
  <si>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</si>
  <si>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</si>
  <si>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</si>
  <si>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</si>
  <si>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</si>
  <si>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</si>
  <si>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</si>
  <si>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</si>
  <si>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</si>
  <si>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</si>
  <si>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</si>
  <si>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</si>
  <si>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</si>
  <si>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</si>
  <si>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</si>
  <si>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</si>
  <si>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</si>
  <si>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</si>
  <si>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</si>
  <si>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</si>
  <si>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</si>
  <si>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</si>
  <si>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</si>
  <si>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</si>
  <si>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</si>
  <si>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</si>
  <si>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</si>
  <si>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</si>
  <si>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</si>
  <si>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</si>
  <si>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</si>
  <si>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</si>
  <si>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</si>
  <si>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</si>
  <si>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</si>
  <si>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</si>
  <si>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</si>
  <si>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</si>
  <si>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</si>
  <si>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</si>
  <si>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</si>
  <si>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</si>
  <si>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</si>
  <si>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</si>
  <si>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</si>
  <si>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</si>
  <si>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</si>
  <si>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</si>
  <si>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</si>
  <si>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</si>
  <si>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</si>
  <si>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</si>
  <si>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</si>
  <si>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</si>
  <si>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</si>
  <si>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</si>
  <si>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</si>
  <si>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</si>
  <si>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</si>
  <si>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</si>
  <si>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</si>
  <si>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</si>
  <si>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</si>
  <si>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</si>
  <si>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</si>
  <si>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</si>
  <si>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</si>
  <si>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</si>
  <si>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</si>
  <si>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</si>
  <si>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</si>
  <si>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</si>
  <si>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</si>
  <si>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</si>
  <si>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</si>
  <si>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</si>
  <si>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</si>
  <si>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</si>
  <si>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</si>
  <si>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</si>
  <si>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</si>
  <si>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</si>
  <si>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</si>
  <si>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</si>
  <si>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</si>
  <si>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</si>
  <si>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</si>
  <si>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</si>
  <si>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</si>
  <si>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</si>
  <si>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</si>
  <si>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</si>
  <si>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</si>
  <si>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</si>
  <si>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</si>
  <si>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</si>
  <si>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</si>
  <si>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</si>
  <si>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</si>
  <si>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</si>
  <si>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</si>
  <si>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</si>
  <si>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</si>
  <si>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</si>
  <si>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</si>
  <si>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</si>
  <si>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</si>
  <si>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</si>
  <si>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</si>
  <si>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</si>
  <si>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</si>
  <si>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</si>
  <si>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</si>
  <si>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</si>
  <si>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</si>
  <si>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</si>
  <si>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</si>
  <si>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</si>
  <si>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</si>
  <si>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</si>
  <si>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</si>
  <si>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</si>
  <si>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</si>
  <si>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</si>
  <si>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</si>
  <si>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</si>
  <si>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</si>
  <si>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</si>
  <si>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</si>
  <si>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</si>
  <si>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</si>
  <si>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</si>
  <si>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</si>
  <si>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</si>
  <si>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</si>
  <si>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</si>
  <si>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</si>
  <si>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</si>
  <si>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</si>
  <si>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</si>
  <si>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</si>
  <si>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</si>
  <si>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</si>
  <si>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</si>
  <si>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</si>
  <si>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</si>
  <si>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</si>
  <si>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</si>
  <si>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</si>
  <si>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</si>
  <si>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</si>
  <si>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</si>
  <si>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</si>
  <si>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</si>
  <si>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</si>
  <si>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</si>
  <si>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</si>
  <si>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</si>
  <si>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</si>
  <si>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</si>
  <si>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</si>
  <si>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</si>
  <si>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</si>
  <si>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</si>
  <si>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</si>
  <si>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</si>
  <si>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</si>
  <si>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</si>
  <si>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</si>
  <si>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</si>
  <si>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</si>
  <si>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</si>
  <si>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</si>
  <si>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</si>
  <si>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</si>
  <si>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</si>
  <si>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</si>
  <si>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</si>
  <si>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</si>
  <si>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</si>
  <si>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</si>
  <si>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</si>
  <si>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</si>
  <si>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</si>
  <si>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</si>
  <si>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</si>
  <si>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</si>
  <si>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</si>
  <si>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</si>
  <si>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</si>
  <si>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</si>
  <si>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</si>
  <si>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</si>
  <si>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</si>
  <si>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</si>
  <si>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</si>
  <si>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</si>
  <si>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</si>
  <si>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</si>
  <si>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</si>
  <si>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</si>
  <si>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</si>
  <si>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</si>
  <si>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</si>
  <si>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</si>
  <si>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</si>
  <si>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</si>
  <si>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</si>
  <si>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</si>
  <si>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</si>
  <si>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</si>
  <si>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</si>
  <si>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</si>
  <si>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</si>
  <si>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</si>
  <si>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</si>
  <si>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</si>
  <si>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</si>
  <si>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</si>
  <si>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</si>
  <si>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</si>
  <si>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</si>
  <si>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</si>
  <si>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</si>
  <si>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</si>
  <si>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</si>
  <si>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</si>
  <si>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</si>
  <si>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</si>
  <si>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</si>
  <si>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</si>
  <si>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</si>
  <si>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</si>
  <si>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</si>
  <si>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</si>
  <si>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</si>
  <si>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</si>
  <si>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</si>
  <si>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</si>
  <si>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</si>
  <si>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</si>
  <si>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</si>
  <si>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</si>
  <si>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</si>
  <si>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</si>
  <si>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</si>
  <si>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</si>
  <si>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</si>
  <si>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</si>
  <si>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</si>
  <si>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</si>
  <si>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</si>
  <si>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</si>
  <si>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</si>
  <si>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</si>
  <si>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</si>
  <si>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</si>
  <si>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</si>
  <si>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</si>
  <si>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</si>
  <si>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</si>
  <si>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</si>
  <si>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</si>
  <si>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</si>
  <si>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</si>
  <si>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</si>
  <si>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</si>
  <si>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</si>
  <si>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</si>
  <si>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</si>
  <si>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</si>
  <si>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</si>
  <si>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</si>
  <si>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</si>
  <si>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</si>
  <si>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</si>
  <si>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</si>
  <si>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</si>
  <si>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</si>
  <si>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</si>
  <si>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</si>
  <si>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</si>
  <si>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</si>
  <si>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</si>
  <si>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</si>
  <si>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</si>
  <si>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</si>
  <si>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</si>
  <si>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</si>
  <si>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</si>
  <si>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</si>
  <si>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</si>
  <si>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</si>
  <si>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</si>
  <si>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</si>
  <si>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</si>
  <si>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</si>
  <si>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</si>
  <si>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</si>
  <si>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</si>
  <si>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</si>
  <si>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</si>
  <si>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</si>
  <si>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</si>
  <si>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</si>
  <si>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</si>
  <si>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</si>
  <si>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</si>
  <si>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</si>
  <si>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</si>
  <si>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</si>
  <si>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</si>
  <si>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</si>
  <si>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</si>
  <si>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</si>
  <si>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</si>
  <si>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</si>
  <si>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</si>
  <si>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</si>
  <si>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</si>
  <si>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</si>
  <si>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</si>
  <si>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</si>
  <si>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</si>
  <si>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</si>
  <si>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</si>
  <si>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</si>
  <si>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</si>
  <si>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</si>
  <si>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</si>
  <si>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</si>
  <si>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</si>
  <si>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</si>
  <si>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</si>
  <si>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</si>
  <si>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</si>
  <si>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</si>
  <si>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</si>
  <si>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</si>
  <si>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</si>
  <si>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</si>
  <si>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</si>
  <si>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</si>
  <si>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</si>
  <si>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</si>
  <si>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</si>
  <si>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</si>
  <si>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</si>
  <si>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</si>
  <si>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</si>
  <si>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</si>
  <si>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</si>
  <si>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</si>
  <si>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</si>
  <si>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</si>
  <si>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</si>
  <si>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</si>
  <si>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</si>
  <si>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</si>
  <si>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</si>
  <si>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</si>
  <si>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</si>
  <si>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</si>
  <si>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</si>
  <si>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</si>
  <si>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</si>
  <si>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</si>
  <si>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</si>
  <si>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</si>
  <si>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</si>
  <si>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</si>
  <si>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</si>
  <si>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</si>
  <si>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</si>
  <si>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</si>
  <si>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</si>
  <si>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</si>
  <si>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</si>
  <si>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</si>
  <si>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</si>
  <si>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</si>
  <si>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</si>
  <si>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</si>
  <si>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</si>
  <si>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</si>
  <si>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</si>
  <si>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</si>
  <si>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</si>
  <si>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</si>
  <si>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</si>
  <si>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</si>
  <si>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</si>
  <si>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</si>
  <si>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</si>
  <si>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</si>
  <si>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</si>
  <si>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</si>
  <si>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</si>
  <si>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</si>
  <si>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</si>
  <si>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</si>
  <si>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</si>
  <si>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</si>
  <si>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</si>
  <si>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</si>
  <si>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</si>
  <si>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</si>
  <si>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</si>
  <si>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</si>
  <si>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</si>
  <si>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</si>
  <si>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</si>
  <si>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</si>
  <si>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</si>
  <si>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</si>
  <si>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</si>
  <si>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</si>
  <si>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</si>
  <si>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</si>
  <si>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</si>
  <si>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</si>
  <si>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</si>
  <si>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</si>
  <si>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</si>
  <si>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</si>
  <si>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</si>
  <si>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</si>
  <si>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</si>
  <si>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</si>
  <si>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</si>
  <si>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</si>
  <si>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</si>
  <si>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</si>
  <si>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</si>
  <si>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</si>
  <si>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</si>
  <si>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</si>
  <si>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</si>
  <si>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</si>
  <si>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</si>
  <si>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</si>
  <si>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</si>
  <si>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</si>
  <si>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</si>
  <si>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</si>
  <si>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</si>
  <si>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</si>
  <si>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</si>
  <si>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</si>
  <si>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</si>
  <si>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</si>
  <si>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</si>
  <si>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</si>
  <si>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</si>
  <si>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</si>
  <si>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</si>
  <si>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</si>
  <si>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</si>
  <si>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</si>
  <si>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</si>
  <si>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</si>
  <si>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</si>
  <si>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</si>
  <si>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</si>
  <si>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</si>
  <si>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</si>
  <si>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</si>
  <si>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</si>
  <si>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</si>
  <si>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</si>
  <si>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</si>
  <si>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</si>
  <si>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</si>
  <si>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</si>
  <si>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</si>
  <si>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</si>
  <si>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</si>
  <si>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</si>
  <si>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</si>
  <si>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</si>
  <si>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</si>
  <si>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</si>
  <si>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</si>
  <si>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</si>
  <si>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</si>
  <si>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</si>
  <si>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</si>
  <si>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</si>
  <si>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</si>
  <si>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</si>
  <si>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</si>
  <si>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</si>
  <si>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</si>
  <si>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</si>
  <si>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</si>
  <si>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</si>
  <si>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</si>
  <si>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</si>
  <si>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</si>
  <si>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</si>
  <si>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</si>
  <si>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</si>
  <si>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</si>
  <si>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</si>
  <si>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</si>
  <si>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</si>
  <si>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</si>
  <si>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</si>
  <si>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</si>
  <si>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</si>
  <si>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</si>
  <si>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</si>
  <si>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</si>
  <si>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</si>
  <si>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</si>
  <si>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</si>
  <si>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</si>
  <si>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</si>
  <si>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</si>
  <si>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</si>
  <si>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</si>
  <si>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</si>
  <si>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</si>
  <si>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</si>
  <si>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</si>
  <si>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</si>
  <si>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</si>
  <si>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</si>
  <si>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</si>
  <si>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</si>
  <si>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</si>
  <si>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</si>
  <si>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</si>
  <si>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</si>
  <si>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</si>
  <si>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</si>
  <si>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</si>
  <si>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</si>
  <si>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</si>
  <si>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</si>
  <si>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</si>
  <si>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</si>
  <si>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</si>
  <si>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</si>
  <si>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</si>
  <si>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</si>
  <si>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</si>
  <si>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</si>
  <si>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</si>
  <si>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</si>
  <si>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</si>
  <si>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</si>
  <si>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</si>
  <si>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</si>
  <si>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</si>
  <si>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</si>
  <si>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</si>
  <si>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</si>
  <si>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</si>
  <si>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</si>
  <si>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</si>
  <si>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</si>
  <si>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</si>
  <si>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</si>
  <si>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</si>
  <si>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</si>
  <si>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</si>
  <si>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</si>
  <si>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</si>
  <si>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</si>
  <si>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</si>
  <si>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</si>
  <si>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</si>
  <si>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</si>
  <si>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</si>
  <si>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</si>
  <si>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</si>
  <si>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</si>
  <si>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</si>
  <si>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</si>
  <si>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</si>
  <si>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</si>
  <si>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</si>
  <si>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</si>
  <si>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</si>
  <si>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</si>
  <si>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</si>
  <si>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</si>
  <si>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</si>
  <si>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</si>
  <si>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</si>
  <si>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</si>
  <si>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</si>
  <si>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</si>
  <si>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</si>
  <si>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</si>
  <si>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</si>
  <si>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</si>
  <si>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</si>
  <si>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</si>
  <si>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</si>
  <si>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</si>
  <si>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</si>
  <si>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</si>
  <si>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</si>
  <si>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</si>
  <si>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</si>
  <si>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</si>
  <si>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</si>
  <si>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</si>
  <si>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</si>
  <si>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</si>
  <si>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</si>
  <si>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</si>
  <si>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</si>
  <si>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</si>
  <si>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</si>
  <si>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</si>
  <si>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</si>
  <si>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</si>
  <si>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</si>
  <si>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</si>
  <si>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</si>
  <si>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</si>
  <si>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</si>
  <si>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</si>
  <si>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</si>
  <si>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</si>
  <si>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</si>
  <si>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</si>
  <si>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</si>
  <si>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</si>
  <si>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</si>
  <si>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</si>
  <si>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</si>
  <si>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</si>
  <si>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</si>
  <si>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</si>
  <si>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</si>
  <si>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</si>
  <si>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</si>
  <si>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</si>
  <si>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</si>
  <si>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</si>
  <si>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</si>
  <si>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</si>
  <si>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</si>
  <si>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</si>
  <si>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</si>
  <si>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</si>
  <si>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</si>
  <si>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</si>
  <si>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</si>
  <si>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</si>
  <si>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</si>
  <si>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</si>
  <si>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</si>
  <si>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</si>
  <si>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</si>
  <si>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</si>
  <si>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</si>
  <si>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</si>
  <si>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</si>
  <si>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</si>
  <si>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</si>
  <si>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</si>
  <si>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</si>
  <si>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</si>
  <si>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</si>
  <si>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</si>
  <si>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</si>
  <si>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</si>
  <si>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</si>
  <si>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</si>
  <si>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</si>
  <si>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</si>
  <si>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</si>
  <si>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</si>
  <si>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</si>
  <si>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</si>
  <si>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</si>
  <si>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</si>
  <si>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</si>
  <si>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</si>
  <si>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</si>
  <si>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</si>
  <si>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</si>
  <si>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</si>
  <si>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</si>
  <si>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</si>
  <si>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</si>
  <si>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</si>
  <si>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</si>
  <si>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</si>
  <si>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</si>
  <si>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</si>
  <si>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</si>
  <si>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</si>
  <si>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</si>
  <si>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</si>
  <si>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</si>
  <si>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</si>
  <si>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</si>
  <si>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</si>
  <si>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</si>
  <si>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</si>
  <si>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</si>
  <si>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</si>
  <si>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</si>
  <si>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</si>
  <si>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</si>
  <si>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</si>
  <si>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</si>
  <si>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</si>
  <si>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</si>
  <si>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</si>
  <si>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</si>
  <si>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</si>
  <si>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</si>
  <si>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</si>
  <si>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</si>
  <si>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</si>
  <si>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</si>
  <si>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</si>
  <si>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</si>
  <si>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</si>
  <si>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</si>
  <si>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</si>
  <si>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</si>
  <si>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</si>
  <si>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</si>
  <si>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</si>
  <si>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</si>
  <si>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</si>
  <si>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</si>
  <si>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</si>
  <si>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</si>
  <si>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</si>
  <si>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</si>
  <si>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</si>
  <si>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</si>
  <si>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</si>
  <si>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</si>
  <si>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</si>
  <si>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</si>
  <si>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</si>
  <si>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</si>
  <si>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</si>
  <si>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</si>
  <si>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</si>
  <si>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</si>
  <si>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</si>
  <si>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</si>
  <si>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</si>
  <si>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</si>
  <si>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</si>
  <si>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</si>
  <si>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</si>
  <si>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</si>
  <si>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</si>
  <si>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</si>
  <si>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</si>
  <si>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</si>
  <si>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</si>
  <si>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</si>
  <si>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</si>
  <si>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</si>
  <si>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</si>
  <si>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</si>
  <si>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</si>
  <si>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</si>
  <si>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</si>
  <si>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</si>
  <si>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</si>
  <si>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</si>
  <si>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</si>
  <si>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</si>
  <si>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</si>
  <si>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</si>
  <si>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</si>
  <si>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</si>
  <si>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</si>
  <si>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</si>
  <si>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</si>
  <si>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</si>
  <si>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</si>
  <si>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</si>
  <si>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</si>
  <si>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</si>
  <si>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</si>
  <si>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</si>
  <si>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</si>
  <si>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</si>
  <si>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</si>
  <si>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</si>
  <si>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</si>
  <si>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</si>
  <si>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</si>
  <si>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</si>
  <si>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</si>
  <si>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</si>
  <si>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</si>
  <si>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</si>
  <si>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</si>
  <si>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</si>
  <si>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</si>
  <si>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</si>
  <si>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</si>
  <si>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</si>
  <si>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</si>
  <si>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</si>
  <si>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</si>
  <si>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</si>
  <si>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</si>
  <si>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</si>
  <si>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</si>
  <si>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</si>
  <si>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</si>
  <si>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</si>
  <si>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</si>
  <si>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</si>
  <si>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</si>
  <si>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</si>
  <si>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</si>
  <si>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</si>
  <si>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</si>
  <si>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</si>
  <si>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</si>
  <si>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</si>
  <si>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</si>
  <si>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</si>
  <si>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</si>
  <si>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</si>
  <si>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</si>
  <si>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</si>
  <si>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</si>
  <si>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</si>
  <si>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</si>
  <si>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</si>
  <si>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</si>
  <si>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</si>
  <si>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</si>
  <si>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</si>
  <si>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</si>
  <si>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</si>
  <si>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</si>
  <si>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</si>
  <si>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</si>
  <si>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</si>
  <si>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</si>
  <si>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</si>
  <si>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</si>
  <si>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</si>
  <si>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</si>
  <si>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</si>
  <si>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</si>
  <si>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</si>
  <si>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</si>
  <si>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</si>
  <si>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</si>
  <si>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</si>
  <si>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</si>
  <si>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</si>
  <si>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</si>
  <si>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</si>
  <si>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</si>
  <si>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</si>
  <si>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</si>
  <si>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</si>
  <si>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</si>
  <si>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</si>
  <si>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</si>
  <si>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</si>
  <si>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</si>
  <si>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</si>
  <si>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</si>
  <si>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</si>
  <si>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</si>
  <si>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</si>
  <si>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</si>
  <si>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</si>
  <si>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</si>
  <si>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</si>
  <si>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</si>
  <si>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</si>
  <si>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</si>
  <si>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</si>
  <si>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</si>
  <si>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</si>
  <si>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</si>
  <si>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</si>
  <si>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</si>
  <si>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</si>
  <si>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</si>
  <si>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</si>
  <si>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</si>
  <si>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</si>
  <si>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</si>
  <si>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</si>
  <si>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</si>
  <si>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</si>
  <si>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</si>
  <si>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</si>
  <si>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</si>
  <si>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</si>
  <si>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</si>
  <si>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</si>
  <si>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</si>
  <si>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</si>
  <si>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</si>
  <si>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</si>
  <si>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</si>
  <si>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</si>
  <si>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</si>
  <si>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</si>
  <si>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</si>
  <si>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</si>
  <si>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</si>
  <si>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</si>
  <si>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</si>
  <si>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</si>
  <si>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</si>
  <si>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</si>
  <si>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</si>
  <si>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</si>
  <si>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</si>
  <si>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</si>
  <si>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</si>
  <si>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</si>
  <si>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</si>
  <si>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</si>
  <si>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</si>
  <si>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</si>
  <si>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</si>
  <si>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</si>
  <si>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</si>
  <si>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</si>
  <si>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</si>
  <si>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</si>
  <si>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</si>
  <si>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</si>
  <si>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</si>
  <si>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</si>
  <si>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</si>
  <si>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</si>
  <si>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</si>
  <si>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</si>
  <si>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</si>
  <si>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</si>
  <si>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</si>
  <si>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</si>
  <si>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</si>
  <si>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</si>
  <si>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</si>
  <si>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</si>
  <si>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</si>
  <si>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</si>
  <si>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</si>
  <si>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</si>
  <si>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</si>
  <si>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</si>
  <si>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</si>
  <si>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</si>
  <si>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</si>
  <si>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</si>
  <si>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</si>
  <si>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</si>
  <si>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</si>
  <si>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</si>
  <si>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</si>
  <si>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</si>
  <si>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</si>
  <si>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</si>
  <si>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</si>
  <si>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</si>
  <si>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</si>
  <si>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</si>
  <si>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</si>
  <si>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</si>
  <si>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</si>
  <si>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</si>
  <si>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</si>
  <si>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</si>
  <si>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</si>
  <si>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</si>
  <si>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</si>
  <si>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</si>
  <si>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</si>
  <si>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</si>
  <si>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</si>
  <si>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</si>
  <si>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</si>
  <si>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</si>
  <si>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</si>
  <si>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</si>
  <si>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</si>
  <si>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</si>
  <si>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</si>
  <si>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</si>
  <si>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</si>
  <si>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</si>
  <si>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</si>
  <si>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</si>
  <si>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</si>
  <si>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</si>
  <si>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</si>
  <si>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</si>
  <si>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</si>
  <si>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</si>
  <si>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</si>
  <si>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</si>
  <si>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</si>
  <si>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</si>
  <si>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</si>
  <si>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</si>
  <si>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</si>
  <si>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</si>
  <si>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</si>
  <si>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</si>
  <si>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</si>
  <si>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</si>
  <si>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</si>
  <si>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</si>
  <si>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</si>
  <si>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</si>
  <si>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</si>
  <si>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</si>
  <si>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</si>
  <si>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</si>
  <si>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</si>
  <si>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</si>
  <si>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</si>
  <si>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</si>
  <si>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</si>
  <si>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</si>
  <si>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</si>
  <si>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</si>
  <si>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</si>
  <si>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</si>
  <si>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</si>
  <si>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</si>
  <si>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</si>
  <si>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</si>
  <si>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</si>
  <si>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</si>
  <si>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</si>
  <si>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</si>
  <si>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</si>
  <si>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</si>
  <si>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</si>
  <si>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</si>
  <si>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</si>
  <si>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</si>
  <si>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</si>
  <si>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</si>
  <si>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</si>
  <si>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</si>
  <si>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</si>
  <si>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</si>
  <si>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</si>
  <si>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</si>
  <si>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</si>
  <si>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</si>
  <si>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</si>
  <si>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</si>
  <si>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</si>
  <si>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</si>
  <si>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</si>
  <si>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</si>
  <si>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</si>
  <si>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</si>
  <si>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</si>
  <si>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</si>
  <si>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</si>
  <si>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</si>
  <si>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</si>
  <si>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</si>
  <si>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</si>
  <si>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</si>
  <si>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</si>
  <si>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</si>
  <si>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</si>
  <si>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</si>
  <si>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</si>
  <si>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</si>
  <si>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</si>
  <si>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</si>
  <si>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</si>
  <si>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</si>
  <si>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</si>
  <si>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</si>
  <si>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</si>
  <si>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</si>
  <si>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</si>
  <si>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</si>
  <si>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</si>
  <si>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</si>
  <si>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</si>
  <si>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</si>
  <si>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</si>
  <si>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</si>
  <si>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</si>
  <si>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</si>
  <si>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</si>
  <si>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</si>
  <si>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</si>
  <si>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</si>
  <si>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</si>
  <si>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</si>
  <si>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</si>
  <si>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</si>
  <si>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</si>
  <si>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</si>
  <si>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</si>
  <si>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</si>
  <si>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</si>
  <si>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</si>
  <si>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</si>
  <si>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</si>
  <si>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</si>
  <si>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</si>
  <si>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</si>
  <si>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</si>
  <si>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</si>
  <si>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</si>
  <si>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</si>
  <si>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</si>
  <si>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</si>
  <si>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</si>
  <si>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</si>
  <si>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</si>
  <si>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</si>
  <si>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</si>
  <si>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</si>
  <si>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</si>
  <si>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</si>
  <si>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</si>
  <si>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</si>
  <si>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</si>
  <si>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</si>
  <si>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</si>
  <si>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</si>
  <si>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</si>
  <si>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</si>
  <si>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</si>
  <si>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</si>
  <si>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</si>
  <si>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</si>
  <si>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</si>
  <si>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</si>
  <si>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</si>
  <si>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</si>
  <si>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</si>
  <si>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</si>
  <si>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</si>
  <si>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</si>
  <si>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</si>
  <si>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</si>
  <si>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</si>
  <si>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</si>
  <si>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</si>
  <si>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</si>
  <si>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</si>
  <si>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</si>
  <si>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</si>
  <si>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</si>
  <si>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</si>
  <si>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</si>
  <si>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</si>
  <si>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</si>
  <si>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</si>
  <si>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</si>
  <si>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</si>
  <si>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</si>
  <si>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</si>
  <si>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</si>
  <si>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</si>
  <si>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</si>
  <si>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</si>
  <si>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</si>
  <si>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</si>
  <si>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</si>
  <si>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</si>
  <si>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</si>
  <si>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</si>
  <si>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</si>
  <si>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</si>
  <si>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</si>
  <si>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</si>
  <si>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</si>
  <si>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</si>
  <si>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</si>
  <si>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</si>
  <si>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</si>
  <si>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</si>
  <si>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</si>
  <si>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</si>
  <si>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</si>
  <si>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</si>
  <si>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</si>
  <si>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</si>
  <si>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</si>
  <si>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</si>
  <si>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</si>
  <si>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</si>
  <si>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</si>
  <si>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</si>
  <si>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</si>
  <si>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</si>
  <si>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</si>
  <si>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</si>
  <si>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</si>
  <si>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</si>
  <si>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</si>
  <si>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</si>
  <si>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</si>
  <si>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</si>
  <si>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</si>
  <si>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</si>
  <si>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</si>
  <si>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</si>
  <si>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</si>
  <si>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</si>
  <si>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</si>
  <si>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</si>
  <si>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</si>
  <si>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</si>
  <si>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</si>
  <si>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</si>
  <si>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</si>
  <si>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</si>
  <si>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</si>
  <si>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</si>
  <si>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</si>
  <si>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</si>
  <si>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</si>
  <si>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</si>
  <si>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</si>
  <si>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</si>
  <si>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</si>
  <si>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</si>
  <si>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</si>
  <si>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</si>
  <si>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</si>
  <si>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</si>
  <si>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</si>
  <si>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</si>
  <si>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</si>
  <si>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</si>
  <si>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</si>
  <si>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</si>
  <si>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</si>
  <si>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</si>
  <si>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</si>
  <si>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</si>
  <si>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</si>
  <si>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</si>
  <si>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</si>
  <si>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</si>
  <si>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</si>
  <si>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</si>
  <si>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</si>
  <si>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</si>
  <si>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</si>
  <si>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</si>
  <si>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</si>
  <si>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</si>
  <si>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</si>
  <si>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</si>
  <si>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</si>
  <si>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</si>
  <si>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</si>
  <si>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</si>
  <si>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</si>
  <si>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</si>
  <si>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</si>
  <si>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</si>
  <si>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</si>
  <si>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</si>
  <si>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</si>
  <si>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</si>
  <si>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</si>
  <si>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</si>
  <si>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</si>
  <si>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</si>
  <si>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</si>
  <si>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</si>
  <si>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</si>
  <si>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</si>
  <si>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</si>
  <si>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</si>
  <si>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</si>
  <si>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</si>
  <si>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</si>
  <si>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</si>
  <si>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</si>
  <si>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</si>
  <si>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</si>
  <si>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</si>
  <si>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</si>
  <si>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</si>
  <si>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</si>
  <si>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</si>
  <si>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</si>
  <si>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</si>
  <si>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</si>
  <si>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</si>
  <si>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</si>
  <si>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</si>
  <si>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</si>
  <si>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</si>
  <si>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</si>
  <si>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</si>
  <si>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</si>
  <si>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</si>
  <si>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</si>
  <si>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</si>
  <si>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</si>
  <si>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</si>
  <si>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</si>
  <si>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</si>
  <si>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</si>
  <si>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</si>
  <si>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</si>
  <si>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</si>
  <si>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</si>
  <si>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</si>
  <si>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</si>
  <si>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</si>
  <si>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</si>
  <si>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</si>
  <si>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</si>
  <si>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</si>
  <si>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</si>
  <si>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</si>
  <si>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</si>
  <si>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</si>
  <si>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</si>
  <si>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</si>
  <si>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</si>
  <si>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</si>
  <si>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</si>
  <si>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</si>
  <si>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</si>
  <si>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</si>
  <si>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</si>
  <si>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</si>
  <si>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</si>
  <si>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</si>
  <si>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</si>
  <si>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</si>
  <si>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</si>
  <si>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</si>
  <si>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</si>
  <si>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</si>
  <si>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</si>
  <si>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</si>
  <si>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</si>
  <si>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</si>
  <si>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</si>
  <si>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</si>
  <si>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</si>
  <si>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</si>
  <si>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</si>
  <si>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</si>
  <si>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</si>
  <si>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</si>
  <si>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</si>
  <si>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</si>
  <si>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</si>
  <si>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</si>
  <si>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</si>
  <si>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</si>
  <si>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</si>
  <si>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</si>
  <si>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</si>
  <si>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</si>
  <si>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</si>
  <si>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</si>
  <si>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</si>
  <si>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</si>
  <si>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</si>
  <si>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</si>
  <si>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</si>
  <si>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</si>
  <si>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</si>
  <si>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</si>
  <si>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</si>
  <si>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</si>
  <si>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</si>
  <si>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</si>
  <si>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</si>
  <si>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</si>
  <si>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</si>
  <si>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</si>
  <si>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</si>
  <si>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</si>
  <si>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</si>
  <si>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</si>
  <si>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</si>
  <si>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</si>
  <si>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</si>
  <si>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</si>
  <si>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</si>
  <si>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</si>
  <si>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</si>
  <si>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</si>
  <si>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</si>
  <si>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</si>
  <si>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</si>
  <si>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</si>
  <si>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</si>
  <si>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</si>
  <si>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</si>
  <si>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</si>
  <si>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</si>
  <si>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</si>
  <si>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</si>
  <si>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</si>
  <si>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</si>
  <si>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</si>
  <si>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</si>
  <si>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</si>
  <si>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</si>
  <si>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</si>
  <si>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</si>
  <si>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</si>
  <si>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</si>
  <si>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</si>
  <si>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</si>
  <si>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</si>
  <si>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</si>
  <si>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</si>
  <si>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</si>
  <si>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</si>
  <si>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</si>
  <si>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</si>
  <si>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</si>
  <si>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</si>
  <si>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</si>
  <si>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</si>
  <si>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</si>
  <si>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</si>
  <si>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</si>
  <si>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</si>
  <si>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</si>
  <si>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</si>
  <si>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</si>
  <si>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</si>
  <si>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</si>
  <si>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</si>
  <si>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</si>
  <si>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</si>
  <si>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</si>
  <si>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</si>
  <si>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</si>
  <si>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</si>
  <si>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</si>
  <si>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</si>
  <si>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</si>
  <si>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</si>
  <si>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</si>
  <si>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</si>
  <si>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</si>
  <si>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</si>
  <si>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</si>
  <si>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</si>
  <si>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</si>
  <si>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</si>
  <si>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</si>
  <si>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</si>
  <si>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</si>
  <si>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</si>
  <si>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</si>
  <si>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</si>
  <si>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</si>
  <si>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</si>
  <si>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</si>
  <si>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</si>
  <si>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</si>
  <si>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</si>
  <si>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</si>
  <si>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</si>
  <si>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</si>
  <si>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</si>
  <si>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</si>
  <si>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</si>
  <si>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</si>
  <si>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</si>
  <si>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</si>
  <si>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</si>
  <si>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</si>
  <si>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</si>
  <si>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</si>
  <si>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</si>
  <si>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</si>
  <si>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</si>
  <si>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</si>
  <si>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</si>
  <si>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</si>
  <si>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</si>
  <si>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</si>
  <si>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</si>
  <si>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</si>
  <si>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</si>
  <si>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</si>
  <si>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</si>
  <si>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</si>
  <si>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</si>
  <si>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</si>
  <si>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</si>
  <si>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</si>
  <si>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</si>
  <si>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</si>
  <si>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</si>
  <si>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</si>
  <si>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</si>
  <si>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</si>
  <si>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</si>
  <si>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</si>
  <si>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</si>
  <si>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</si>
  <si>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</si>
  <si>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</si>
  <si>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</si>
  <si>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</si>
  <si>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</si>
  <si>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</si>
  <si>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</si>
  <si>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</si>
  <si>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</si>
  <si>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</si>
  <si>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</si>
  <si>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</si>
  <si>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</si>
  <si>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</si>
  <si>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</si>
  <si>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</si>
  <si>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</si>
  <si>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</si>
  <si>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</si>
  <si>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</si>
  <si>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</si>
  <si>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</si>
  <si>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</si>
  <si>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</si>
  <si>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</si>
  <si>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</si>
  <si>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</si>
  <si>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</si>
  <si>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</si>
  <si>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</si>
  <si>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</si>
  <si>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</si>
  <si>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</si>
  <si>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</si>
  <si>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</si>
  <si>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</si>
  <si>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</si>
  <si>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</si>
  <si>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</si>
  <si>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</si>
  <si>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</si>
  <si>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</si>
  <si>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</si>
  <si>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</si>
  <si>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</si>
  <si>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</si>
  <si>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</si>
  <si>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</si>
  <si>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</si>
  <si>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</si>
  <si>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</si>
  <si>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</si>
  <si>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</si>
  <si>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</si>
  <si>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</si>
  <si>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</si>
  <si>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</si>
  <si>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</si>
  <si>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</si>
  <si>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</si>
  <si>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</si>
  <si>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</si>
  <si>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</si>
  <si>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</si>
  <si>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</si>
  <si>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</si>
  <si>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</si>
  <si>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</si>
  <si>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</si>
  <si>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</si>
  <si>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</si>
  <si>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</si>
  <si>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</si>
  <si>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</si>
  <si>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</si>
  <si>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</si>
  <si>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</si>
  <si>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</si>
  <si>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</si>
  <si>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</si>
  <si>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</si>
  <si>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</si>
  <si>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</si>
  <si>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</si>
  <si>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</si>
  <si>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</si>
  <si>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</si>
  <si>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</si>
  <si>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</si>
  <si>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</si>
  <si>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</si>
  <si>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</si>
  <si>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</si>
  <si>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</si>
  <si>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</si>
  <si>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</si>
  <si>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</si>
  <si>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</si>
  <si>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</si>
  <si>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</si>
  <si>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</si>
  <si>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</si>
  <si>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</si>
  <si>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</si>
  <si>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</si>
  <si>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</si>
  <si>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</si>
  <si>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</si>
  <si>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</si>
  <si>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</si>
  <si>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</si>
  <si>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</si>
  <si>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</si>
  <si>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</si>
  <si>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</si>
  <si>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</si>
  <si>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</si>
  <si>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</si>
  <si>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</si>
  <si>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</si>
  <si>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</si>
  <si>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</si>
  <si>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</si>
  <si>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</si>
  <si>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</si>
  <si>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</si>
  <si>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</si>
  <si>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</si>
  <si>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</si>
  <si>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</si>
  <si>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</si>
  <si>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</si>
  <si>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</si>
  <si>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</si>
  <si>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</si>
  <si>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</si>
  <si>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</si>
  <si>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</si>
  <si>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</si>
  <si>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</si>
  <si>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</si>
  <si>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</si>
  <si>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</si>
  <si>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</si>
  <si>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</si>
  <si>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</si>
  <si>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</si>
  <si>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</si>
  <si>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</si>
  <si>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</si>
  <si>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</si>
  <si>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</si>
  <si>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</si>
  <si>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</si>
  <si>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</si>
  <si>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</si>
  <si>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</si>
  <si>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</si>
  <si>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</si>
  <si>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</si>
  <si>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</si>
  <si>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</si>
  <si>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</si>
  <si>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</si>
  <si>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</si>
  <si>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</si>
  <si>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</si>
  <si>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</si>
  <si>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</si>
  <si>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</si>
  <si>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</si>
  <si>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</si>
  <si>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</si>
  <si>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</si>
  <si>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</si>
  <si>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</si>
  <si>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</si>
  <si>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</si>
  <si>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</si>
  <si>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</si>
  <si>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</si>
  <si>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</si>
  <si>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</si>
  <si>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</si>
  <si>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</si>
  <si>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</si>
  <si>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</si>
  <si>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</si>
  <si>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</si>
  <si>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</si>
  <si>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</si>
  <si>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</si>
  <si>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</si>
  <si>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</si>
  <si>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</si>
  <si>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</si>
  <si>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</si>
  <si>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</si>
  <si>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</si>
  <si>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</si>
  <si>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</si>
  <si>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</si>
  <si>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</si>
  <si>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</si>
  <si>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</si>
  <si>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</si>
  <si>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</si>
  <si>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</si>
  <si>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</si>
  <si>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</si>
  <si>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</si>
  <si>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</si>
  <si>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</si>
  <si>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</si>
  <si>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</si>
  <si>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</si>
  <si>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</si>
  <si>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</si>
  <si>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</si>
  <si>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</si>
  <si>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</si>
  <si>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</si>
  <si>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</si>
  <si>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</si>
  <si>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</si>
  <si>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</si>
  <si>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</si>
  <si>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</si>
  <si>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</si>
  <si>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</si>
  <si>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</si>
  <si>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</si>
  <si>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</si>
  <si>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</si>
  <si>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</si>
  <si>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</si>
  <si>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</si>
  <si>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</si>
  <si>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</si>
  <si>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</si>
  <si>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</si>
  <si>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</si>
  <si>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</si>
  <si>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</si>
  <si>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</si>
  <si>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</si>
  <si>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</si>
  <si>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</si>
  <si>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</si>
  <si>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</si>
  <si>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</si>
  <si>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</si>
  <si>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</si>
  <si>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</si>
  <si>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</si>
  <si>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</si>
  <si>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</si>
  <si>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</si>
  <si>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</si>
  <si>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</si>
  <si>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</si>
  <si>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</si>
  <si>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</si>
  <si>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</si>
  <si>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</si>
  <si>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</si>
  <si>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</si>
  <si>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</si>
  <si>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</si>
  <si>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</si>
  <si>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</si>
  <si>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</si>
  <si>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</si>
  <si>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</si>
  <si>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</si>
  <si>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</si>
  <si>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</si>
  <si>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</si>
  <si>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</si>
  <si>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</si>
  <si>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</si>
  <si>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</si>
  <si>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</si>
  <si>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</si>
  <si>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</si>
  <si>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</si>
  <si>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</si>
  <si>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</si>
  <si>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</si>
  <si>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</si>
  <si>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</si>
  <si>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</si>
  <si>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</si>
  <si>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</si>
  <si>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</si>
  <si>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</si>
  <si>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</si>
  <si>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</si>
  <si>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</si>
  <si>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</si>
  <si>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</si>
  <si>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</si>
  <si>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</si>
  <si>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</si>
  <si>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</si>
  <si>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</si>
  <si>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</si>
  <si>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</si>
  <si>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</si>
  <si>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</si>
  <si>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</si>
  <si>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</si>
  <si>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</si>
  <si>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</si>
  <si>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</si>
  <si>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</si>
  <si>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</si>
  <si>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</si>
  <si>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</si>
  <si>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</si>
  <si>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</si>
  <si>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</si>
  <si>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</si>
  <si>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</si>
  <si>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</si>
  <si>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</si>
  <si>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</si>
  <si>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</si>
  <si>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</si>
  <si>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</si>
  <si>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</si>
  <si>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</si>
  <si>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</si>
  <si>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</si>
  <si>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</si>
  <si>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</si>
  <si>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</si>
  <si>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</si>
  <si>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</si>
  <si>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</si>
  <si>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</si>
  <si>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</si>
  <si>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</si>
  <si>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</si>
  <si>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</si>
  <si>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</si>
  <si>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</si>
  <si>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</si>
  <si>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</si>
  <si>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</si>
  <si>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</si>
  <si>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</si>
  <si>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</si>
  <si>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</si>
  <si>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</si>
  <si>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</si>
  <si>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</si>
  <si>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</si>
  <si>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</si>
  <si>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</si>
  <si>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</si>
  <si>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</si>
  <si>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</si>
  <si>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</si>
  <si>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</si>
  <si>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</si>
  <si>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</si>
  <si>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</si>
  <si>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</si>
  <si>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</si>
  <si>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</si>
  <si>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</si>
  <si>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</si>
  <si>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</si>
  <si>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</si>
  <si>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</si>
  <si>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</si>
  <si>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</si>
  <si>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</si>
  <si>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</si>
  <si>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</si>
  <si>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</si>
  <si>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</si>
  <si>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</si>
  <si>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</si>
  <si>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</si>
  <si>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</si>
  <si>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</si>
  <si>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</si>
  <si>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</si>
  <si>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</si>
  <si>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</si>
  <si>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</si>
  <si>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</si>
  <si>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</si>
  <si>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</si>
  <si>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</si>
  <si>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</si>
  <si>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</si>
  <si>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</si>
  <si>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</si>
  <si>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</si>
  <si>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</si>
  <si>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</si>
  <si>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</si>
  <si>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</si>
  <si>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</si>
  <si>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</si>
  <si>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</si>
  <si>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</si>
  <si>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</si>
  <si>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</si>
  <si>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</si>
  <si>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</si>
  <si>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</si>
  <si>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</si>
  <si>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</si>
  <si>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</si>
  <si>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</si>
  <si>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</si>
  <si>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</si>
  <si>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</si>
  <si>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</si>
  <si>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</si>
  <si>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</si>
  <si>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</si>
  <si>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</si>
  <si>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</si>
  <si>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</si>
  <si>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</si>
  <si>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</si>
  <si>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</si>
  <si>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</si>
  <si>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</si>
  <si>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</si>
  <si>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</si>
  <si>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</si>
  <si>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</si>
  <si>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</si>
  <si>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</si>
  <si>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</si>
  <si>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</si>
  <si>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</si>
  <si>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</si>
  <si>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</si>
  <si>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</si>
  <si>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</si>
  <si>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</si>
  <si>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</si>
  <si>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</si>
  <si>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</si>
  <si>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</si>
  <si>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</si>
  <si>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</si>
  <si>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</si>
  <si>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</si>
  <si>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</si>
  <si>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</si>
  <si>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</si>
  <si>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</si>
  <si>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</si>
  <si>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</si>
  <si>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</si>
  <si>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</si>
  <si>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</si>
  <si>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</si>
  <si>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</si>
  <si>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</si>
  <si>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</si>
  <si>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</si>
  <si>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</si>
  <si>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</si>
  <si>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</si>
  <si>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</si>
  <si>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</si>
  <si>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</si>
  <si>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</si>
  <si>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</si>
  <si>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</si>
  <si>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</si>
  <si>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</si>
  <si>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</si>
  <si>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</si>
  <si>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</si>
  <si>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</si>
  <si>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</si>
  <si>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</si>
  <si>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</si>
  <si>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</si>
  <si>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</si>
  <si>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</si>
  <si>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</si>
  <si>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</si>
  <si>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</si>
  <si>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</si>
  <si>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</si>
  <si>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</si>
  <si>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</si>
  <si>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</si>
  <si>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</si>
  <si>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</si>
  <si>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</si>
  <si>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</si>
  <si>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</si>
  <si>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</si>
  <si>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</si>
  <si>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</si>
  <si>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</si>
  <si>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</si>
  <si>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</si>
  <si>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</si>
  <si>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</si>
  <si>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</si>
  <si>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</si>
  <si>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</si>
  <si>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</si>
  <si>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</si>
  <si>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</si>
  <si>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</si>
  <si>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</si>
  <si>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</si>
  <si>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</si>
  <si>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</si>
  <si>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</si>
  <si>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</si>
  <si>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</si>
  <si>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</si>
  <si>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</si>
  <si>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</si>
  <si>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</si>
  <si>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</si>
  <si>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</si>
  <si>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</si>
  <si>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</si>
  <si>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</si>
  <si>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</si>
  <si>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</si>
  <si>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</si>
  <si>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</si>
  <si>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</si>
  <si>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</si>
  <si>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</si>
  <si>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</si>
  <si>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</si>
  <si>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</si>
  <si>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</si>
  <si>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</si>
  <si>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</si>
  <si>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</si>
  <si>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</si>
  <si>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</si>
  <si>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</si>
  <si>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</si>
  <si>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</si>
  <si>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</si>
  <si>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</si>
  <si>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</si>
  <si>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</si>
  <si>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</si>
  <si>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</si>
  <si>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</si>
  <si>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</si>
  <si>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</si>
  <si>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</si>
  <si>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</si>
  <si>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</si>
  <si>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</si>
  <si>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</si>
  <si>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</si>
  <si>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</si>
  <si>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</si>
  <si>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</si>
  <si>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</si>
  <si>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</si>
  <si>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</si>
  <si>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</si>
  <si>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</si>
  <si>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</si>
  <si>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</si>
  <si>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</si>
  <si>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</si>
  <si>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</si>
  <si>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</si>
  <si>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</si>
  <si>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</si>
  <si>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</si>
  <si>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</si>
  <si>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</si>
  <si>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</si>
  <si>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</si>
  <si>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</si>
  <si>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</si>
  <si>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</si>
  <si>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</si>
  <si>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</si>
  <si>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</si>
  <si>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</si>
  <si>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</si>
  <si>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</si>
  <si>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</si>
  <si>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</si>
  <si>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</si>
  <si>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</si>
  <si>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</si>
  <si>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</si>
  <si>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</si>
  <si>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</si>
  <si>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</si>
  <si>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</si>
  <si>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</si>
  <si>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</si>
  <si>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</si>
  <si>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</si>
  <si>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</si>
  <si>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</si>
  <si>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</si>
  <si>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</si>
  <si>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</si>
  <si>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</si>
  <si>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</si>
  <si>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</si>
  <si>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</si>
  <si>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</si>
  <si>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</si>
  <si>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</si>
  <si>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</si>
  <si>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</si>
  <si>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</si>
  <si>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</si>
  <si>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</si>
  <si>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</si>
  <si>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</si>
  <si>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</si>
  <si>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</si>
  <si>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</si>
  <si>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</si>
  <si>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</si>
  <si>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</si>
  <si>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</si>
  <si>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</si>
  <si>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</si>
  <si>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</si>
  <si>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</si>
  <si>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</si>
  <si>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</si>
  <si>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</si>
  <si>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</si>
  <si>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</si>
  <si>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</si>
  <si>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</si>
  <si>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</si>
  <si>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</si>
  <si>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</si>
  <si>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</si>
  <si>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</si>
  <si>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</si>
  <si>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</si>
  <si>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</si>
  <si>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</si>
  <si>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</si>
  <si>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</si>
  <si>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</si>
  <si>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</si>
  <si>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</si>
  <si>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</si>
  <si>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</si>
  <si>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</si>
  <si>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</si>
  <si>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</si>
  <si>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</si>
  <si>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</si>
  <si>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</si>
  <si>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</si>
  <si>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</si>
  <si>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</si>
  <si>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</si>
  <si>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</si>
  <si>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</si>
  <si>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</si>
  <si>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</si>
  <si>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</si>
  <si>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</si>
  <si>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</si>
  <si>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</si>
  <si>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</si>
  <si>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</si>
  <si>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</si>
  <si>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</si>
  <si>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</si>
  <si>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</si>
  <si>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</si>
  <si>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</si>
  <si>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</si>
  <si>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</si>
  <si>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</si>
  <si>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</si>
  <si>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</si>
  <si>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</si>
  <si>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</si>
  <si>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</si>
  <si>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</si>
  <si>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</si>
  <si>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</si>
  <si>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</si>
  <si>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</si>
  <si>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</si>
  <si>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</si>
  <si>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</si>
  <si>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</si>
  <si>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</si>
  <si>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</si>
  <si>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</si>
  <si>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</si>
  <si>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</si>
  <si>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</si>
  <si>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</si>
  <si>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</si>
  <si>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</si>
  <si>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</si>
  <si>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</si>
  <si>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</si>
  <si>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</si>
  <si>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</si>
  <si>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</si>
  <si>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</si>
  <si>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</si>
  <si>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</si>
  <si>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</si>
  <si>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</si>
  <si>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</si>
  <si>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</si>
  <si>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</si>
  <si>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</si>
  <si>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</si>
  <si>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</si>
  <si>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</si>
  <si>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</si>
  <si>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</si>
  <si>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</si>
  <si>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</si>
  <si>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</si>
  <si>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</si>
  <si>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</si>
  <si>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</si>
  <si>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</si>
  <si>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</si>
  <si>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</si>
  <si>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</si>
  <si>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</si>
  <si>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</si>
  <si>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</si>
  <si>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</si>
  <si>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</si>
  <si>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</si>
  <si>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</si>
  <si>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</si>
  <si>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</si>
  <si>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</si>
  <si>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</si>
  <si>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</si>
  <si>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</si>
  <si>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</si>
  <si>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</si>
  <si>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</si>
  <si>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</si>
  <si>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</si>
  <si>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</si>
  <si>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</si>
  <si>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</si>
  <si>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</si>
  <si>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</si>
  <si>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</si>
  <si>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</si>
  <si>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</si>
  <si>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</si>
  <si>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</si>
  <si>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</si>
  <si>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</si>
  <si>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</si>
  <si>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</si>
  <si>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</si>
  <si>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</si>
  <si>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</si>
  <si>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</si>
  <si>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</si>
  <si>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</si>
  <si>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</si>
  <si>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</si>
  <si>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</si>
  <si>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</si>
  <si>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</si>
  <si>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</si>
  <si>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</si>
  <si>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</si>
  <si>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</si>
  <si>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</si>
  <si>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</si>
  <si>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</si>
  <si>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</si>
  <si>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</si>
  <si>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</si>
  <si>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</si>
  <si>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</si>
  <si>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</si>
  <si>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</si>
  <si>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</si>
  <si>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</si>
  <si>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</si>
  <si>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</si>
  <si>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</si>
  <si>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</si>
  <si>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</si>
  <si>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</si>
  <si>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</si>
  <si>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</si>
  <si>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</si>
  <si>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</si>
  <si>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</si>
  <si>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</si>
  <si>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</si>
  <si>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</si>
  <si>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</si>
  <si>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</si>
  <si>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</si>
  <si>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</si>
  <si>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</si>
  <si>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</si>
  <si>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</si>
  <si>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</si>
  <si>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</si>
  <si>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</si>
  <si>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</si>
  <si>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</si>
  <si>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</si>
  <si>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</si>
  <si>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</si>
  <si>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</si>
  <si>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</si>
  <si>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</si>
  <si>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</si>
  <si>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</si>
  <si>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</si>
  <si>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</si>
  <si>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</si>
  <si>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</si>
  <si>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</si>
  <si>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</si>
  <si>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</si>
  <si>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</si>
  <si>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</si>
  <si>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</si>
  <si>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</si>
  <si>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</si>
  <si>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</si>
  <si>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</si>
  <si>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</si>
  <si>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</si>
  <si>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</si>
  <si>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</si>
  <si>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</si>
  <si>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</si>
  <si>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</si>
  <si>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</si>
  <si>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</si>
  <si>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</si>
  <si>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</si>
  <si>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</si>
  <si>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</si>
  <si>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</si>
  <si>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</si>
  <si>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</si>
  <si>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</si>
  <si>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</si>
  <si>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</si>
  <si>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</si>
  <si>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</si>
  <si>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</si>
  <si>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</si>
  <si>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</si>
  <si>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</si>
  <si>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</si>
  <si>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</si>
  <si>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</si>
  <si>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</si>
  <si>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</si>
  <si>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</si>
  <si>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</si>
  <si>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</si>
  <si>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</si>
  <si>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</si>
  <si>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</si>
  <si>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</si>
  <si>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</si>
  <si>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</si>
  <si>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</si>
  <si>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</si>
  <si>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</si>
  <si>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</si>
  <si>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</si>
  <si>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</si>
  <si>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</si>
  <si>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</si>
  <si>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</si>
  <si>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</si>
  <si>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</si>
  <si>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</si>
  <si>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</si>
  <si>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</si>
  <si>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</si>
  <si>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</si>
  <si>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</si>
  <si>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</si>
  <si>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</si>
  <si>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</si>
  <si>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</si>
  <si>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</si>
  <si>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</si>
  <si>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</si>
  <si>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</si>
  <si>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</si>
  <si>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</si>
  <si>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</si>
  <si>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</si>
  <si>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</si>
  <si>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</si>
  <si>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</si>
  <si>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</si>
  <si>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</si>
  <si>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</si>
  <si>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</si>
  <si>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</si>
  <si>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</si>
  <si>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</si>
  <si>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</si>
  <si>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</si>
  <si>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</si>
  <si>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</si>
  <si>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</si>
  <si>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</si>
  <si>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</si>
  <si>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</si>
  <si>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</si>
  <si>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</si>
  <si>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</si>
  <si>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</si>
  <si>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</si>
  <si>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</si>
  <si>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</si>
  <si>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</si>
  <si>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</si>
  <si>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</si>
  <si>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</si>
  <si>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</si>
  <si>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</si>
  <si>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</si>
  <si>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</si>
  <si>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</si>
  <si>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</si>
  <si>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</si>
  <si>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</si>
  <si>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</si>
  <si>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</si>
  <si>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</si>
  <si>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</si>
  <si>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</si>
  <si>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</si>
  <si>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</si>
  <si>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</si>
  <si>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</si>
  <si>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</si>
  <si>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</si>
  <si>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</si>
  <si>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</si>
  <si>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</si>
  <si>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</si>
  <si>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</si>
  <si>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</si>
  <si>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</si>
  <si>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</si>
  <si>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</si>
  <si>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</si>
  <si>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</si>
  <si>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</si>
  <si>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</si>
  <si>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</si>
  <si>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</si>
  <si>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</si>
  <si>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</si>
  <si>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</si>
  <si>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</si>
  <si>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</si>
  <si>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</si>
  <si>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</si>
  <si>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</si>
  <si>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</si>
  <si>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</si>
  <si>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</si>
  <si>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</si>
  <si>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</si>
  <si>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</si>
  <si>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</si>
  <si>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</si>
  <si>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</si>
  <si>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</si>
  <si>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</si>
  <si>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</si>
  <si>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</si>
  <si>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</si>
  <si>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</si>
  <si>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</si>
  <si>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</si>
  <si>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</si>
  <si>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</si>
  <si>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</si>
  <si>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</si>
  <si>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</si>
  <si>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</si>
  <si>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</si>
  <si>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</si>
  <si>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</si>
  <si>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</si>
  <si>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</si>
  <si>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</si>
  <si>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</si>
  <si>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</si>
  <si>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</si>
  <si>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</si>
  <si>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</si>
  <si>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</si>
  <si>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</si>
  <si>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</si>
  <si>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</si>
  <si>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</si>
  <si>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</si>
  <si>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</si>
  <si>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</si>
  <si>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</si>
  <si>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</si>
  <si>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</si>
  <si>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</si>
  <si>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</si>
  <si>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</si>
  <si>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</si>
  <si>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</si>
  <si>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</si>
  <si>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</si>
  <si>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</si>
  <si>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</si>
  <si>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</si>
  <si>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</si>
  <si>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</si>
  <si>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</si>
  <si>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</si>
  <si>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</si>
  <si>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</si>
  <si>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</si>
  <si>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</si>
  <si>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</si>
  <si>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</si>
  <si>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</si>
  <si>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</si>
  <si>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</si>
  <si>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</si>
  <si>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</si>
  <si>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</si>
  <si>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</si>
  <si>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</si>
  <si>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</si>
  <si>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</si>
  <si>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</si>
  <si>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</si>
  <si>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</si>
  <si>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</si>
  <si>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</si>
  <si>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</si>
  <si>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</si>
  <si>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</si>
  <si>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</si>
  <si>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</si>
  <si>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</si>
  <si>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</si>
  <si>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</si>
  <si>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</si>
  <si>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</si>
  <si>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</si>
  <si>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</si>
  <si>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</si>
  <si>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</si>
  <si>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</si>
  <si>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</si>
  <si>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</si>
  <si>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</si>
  <si>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</si>
  <si>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</si>
  <si>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</si>
  <si>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</si>
  <si>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</si>
  <si>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</si>
  <si>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</si>
  <si>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</si>
  <si>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</si>
  <si>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</si>
  <si>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</si>
  <si>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</si>
  <si>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</si>
  <si>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</si>
  <si>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</si>
  <si>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</si>
  <si>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</si>
  <si>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</si>
  <si>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</si>
  <si>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</si>
  <si>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</si>
  <si>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</si>
  <si>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</si>
  <si>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</si>
  <si>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</si>
  <si>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</si>
  <si>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</si>
  <si>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</si>
  <si>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</si>
  <si>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</si>
  <si>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</si>
  <si>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</si>
  <si>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</si>
  <si>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</si>
  <si>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</si>
  <si>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</si>
  <si>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</si>
  <si>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</si>
  <si>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</si>
  <si>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</si>
  <si>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</si>
  <si>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</si>
  <si>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</si>
  <si>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</si>
  <si>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</si>
  <si>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</si>
  <si>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</si>
  <si>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</si>
  <si>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</si>
  <si>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</si>
  <si>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</si>
  <si>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</si>
  <si>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</si>
  <si>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</si>
  <si>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</si>
  <si>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</si>
  <si>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</si>
  <si>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</si>
  <si>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</si>
  <si>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</si>
  <si>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</si>
  <si>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</si>
  <si>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</si>
  <si>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</si>
  <si>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</si>
  <si>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</si>
  <si>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</si>
  <si>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</si>
  <si>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</si>
  <si>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</si>
  <si>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</si>
  <si>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</si>
  <si>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</si>
  <si>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</si>
  <si>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</si>
  <si>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</si>
  <si>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</si>
  <si>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</si>
  <si>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</si>
  <si>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</si>
  <si>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</si>
  <si>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</si>
  <si>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</si>
  <si>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</si>
  <si>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</si>
  <si>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</si>
  <si>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</si>
  <si>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</si>
  <si>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</si>
  <si>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</si>
  <si>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</si>
  <si>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</si>
  <si>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</si>
  <si>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</si>
  <si>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</si>
  <si>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</si>
  <si>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</si>
  <si>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</si>
  <si>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</si>
  <si>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</si>
  <si>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</si>
  <si>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</si>
  <si>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</si>
  <si>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</si>
  <si>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</si>
  <si>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</si>
  <si>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</si>
  <si>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</si>
  <si>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</si>
  <si>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</si>
  <si>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</si>
  <si>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</si>
  <si>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</si>
  <si>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</si>
  <si>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</si>
  <si>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</si>
  <si>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</si>
  <si>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</si>
  <si>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</si>
  <si>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</si>
  <si>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</si>
  <si>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</si>
  <si>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</si>
  <si>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</si>
  <si>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</si>
  <si>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</si>
  <si>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</si>
  <si>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</si>
  <si>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</si>
  <si>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</si>
  <si>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</si>
  <si>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</si>
  <si>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</si>
  <si>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</si>
  <si>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</si>
  <si>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</si>
  <si>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</si>
  <si>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</si>
  <si>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</si>
  <si>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</si>
  <si>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</si>
  <si>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</si>
  <si>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</si>
  <si>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</si>
  <si>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</si>
  <si>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</si>
  <si>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</si>
  <si>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</si>
  <si>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</si>
  <si>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</si>
  <si>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</si>
  <si>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</si>
  <si>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</si>
  <si>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</si>
  <si>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</si>
  <si>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</si>
  <si>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</si>
  <si>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</si>
  <si>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</si>
  <si>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</si>
  <si>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</si>
  <si>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</si>
  <si>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</si>
  <si>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</si>
  <si>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</si>
  <si>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</si>
  <si>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</si>
  <si>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</si>
  <si>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</si>
  <si>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</si>
  <si>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</si>
  <si>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</si>
  <si>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</si>
  <si>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</si>
  <si>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</si>
  <si>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</si>
  <si>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</si>
  <si>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</si>
  <si>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</si>
  <si>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</si>
  <si>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</si>
  <si>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</si>
  <si>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</si>
  <si>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</si>
  <si>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</si>
  <si>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</si>
  <si>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</si>
  <si>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</si>
  <si>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</si>
  <si>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</si>
  <si>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</si>
  <si>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</si>
  <si>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</si>
  <si>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</si>
  <si>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</si>
  <si>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</si>
  <si>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</si>
  <si>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</si>
  <si>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</si>
  <si>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</si>
  <si>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</si>
  <si>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</si>
  <si>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</si>
  <si>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</si>
  <si>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</si>
  <si>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</si>
  <si>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</si>
  <si>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</si>
  <si>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</si>
  <si>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</si>
  <si>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</si>
  <si>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</si>
  <si>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</si>
  <si>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</si>
  <si>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</si>
  <si>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</si>
  <si>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</si>
  <si>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</si>
  <si>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</si>
  <si>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</si>
  <si>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</si>
  <si>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</si>
  <si>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</si>
  <si>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</si>
  <si>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</si>
  <si>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</si>
  <si>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</si>
  <si>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</si>
  <si>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</si>
  <si>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</si>
  <si>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</si>
  <si>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</si>
  <si>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</si>
  <si>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</si>
  <si>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</si>
  <si>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</si>
  <si>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</si>
  <si>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</si>
  <si>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</si>
  <si>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</si>
  <si>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</si>
  <si>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</si>
  <si>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</si>
  <si>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</si>
  <si>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</si>
  <si>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</si>
  <si>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</si>
  <si>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</si>
  <si>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</si>
  <si>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</si>
  <si>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</si>
  <si>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</si>
  <si>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</si>
  <si>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</si>
  <si>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</si>
  <si>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</si>
  <si>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</si>
  <si>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</si>
  <si>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</si>
  <si>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</si>
  <si>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</si>
  <si>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</si>
  <si>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</si>
  <si>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</si>
  <si>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</si>
  <si>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</si>
  <si>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</si>
  <si>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</si>
  <si>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</si>
  <si>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</si>
  <si>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</si>
  <si>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</si>
  <si>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</si>
  <si>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</si>
  <si>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</si>
  <si>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</si>
  <si>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</si>
  <si>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</si>
  <si>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</si>
  <si>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</si>
  <si>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</si>
  <si>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</si>
  <si>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</si>
  <si>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</si>
  <si>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</si>
  <si>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</si>
  <si>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</si>
  <si>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</si>
  <si>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</si>
  <si>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</si>
  <si>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</si>
  <si>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</si>
  <si>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</si>
  <si>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</si>
  <si>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</si>
  <si>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</si>
  <si>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</si>
  <si>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</si>
  <si>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</si>
  <si>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</si>
  <si>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</si>
  <si>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</si>
  <si>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</si>
  <si>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</si>
  <si>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</si>
  <si>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</si>
  <si>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</si>
  <si>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</si>
  <si>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</si>
  <si>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</si>
  <si>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</si>
  <si>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</si>
  <si>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</si>
  <si>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</si>
  <si>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</si>
  <si>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</si>
  <si>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</si>
  <si>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</si>
  <si>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</si>
  <si>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</si>
  <si>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</si>
  <si>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</si>
  <si>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</si>
  <si>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</si>
  <si>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</si>
  <si>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</si>
  <si>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</si>
  <si>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</si>
  <si>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</si>
  <si>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</si>
  <si>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</si>
  <si>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</si>
  <si>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</si>
  <si>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</si>
  <si>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</si>
  <si>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</si>
  <si>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</si>
  <si>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</si>
  <si>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</si>
  <si>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</si>
  <si>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</si>
  <si>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</si>
  <si>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</si>
  <si>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</si>
  <si>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</si>
  <si>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</si>
  <si>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</si>
  <si>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</si>
  <si>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</si>
  <si>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</si>
  <si>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</si>
  <si>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</si>
  <si>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</si>
  <si>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</si>
  <si>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</si>
  <si>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</si>
  <si>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</si>
  <si>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</si>
  <si>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</si>
  <si>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</si>
  <si>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</si>
  <si>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</si>
  <si>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</si>
  <si>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</si>
  <si>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</si>
  <si>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</si>
  <si>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</si>
  <si>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</si>
  <si>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</si>
  <si>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</si>
  <si>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</si>
  <si>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</si>
  <si>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</si>
  <si>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</si>
  <si>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</si>
  <si>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</si>
  <si>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</si>
  <si>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</si>
  <si>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</si>
  <si>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</si>
  <si>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</si>
  <si>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</si>
  <si>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</si>
  <si>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</si>
  <si>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</si>
  <si>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</si>
  <si>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</si>
  <si>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</si>
  <si>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</si>
  <si>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</si>
  <si>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</si>
  <si>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</si>
  <si>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</si>
  <si>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</si>
  <si>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</si>
  <si>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</si>
  <si>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</si>
  <si>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</si>
  <si>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</si>
  <si>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</si>
  <si>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</si>
  <si>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</si>
  <si>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</si>
  <si>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</si>
  <si>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</si>
  <si>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</si>
  <si>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</si>
  <si>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</si>
  <si>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</si>
  <si>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</si>
  <si>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</si>
  <si>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</si>
  <si>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</si>
  <si>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</si>
  <si>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</si>
  <si>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</si>
  <si>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</si>
  <si>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</si>
  <si>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</si>
  <si>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</si>
  <si>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</si>
  <si>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</si>
  <si>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</si>
  <si>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</si>
  <si>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</si>
  <si>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</si>
  <si>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</si>
  <si>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</si>
  <si>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</si>
  <si>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</si>
  <si>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</si>
  <si>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</si>
  <si>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</si>
  <si>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</si>
  <si>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</si>
  <si>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</si>
  <si>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</si>
  <si>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</si>
  <si>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</si>
  <si>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</si>
  <si>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</si>
  <si>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</si>
  <si>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</si>
  <si>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</si>
  <si>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</si>
  <si>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</si>
  <si>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</si>
  <si>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</si>
  <si>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</si>
  <si>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</si>
  <si>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</si>
  <si>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</si>
  <si>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</si>
  <si>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</si>
  <si>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</si>
  <si>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</si>
  <si>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</si>
  <si>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</si>
  <si>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</si>
  <si>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</si>
  <si>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</si>
  <si>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</si>
  <si>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</si>
  <si>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</si>
  <si>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</si>
  <si>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</si>
  <si>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</si>
  <si>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</si>
  <si>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</si>
  <si>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</si>
  <si>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</si>
  <si>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</si>
  <si>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</si>
  <si>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</si>
  <si>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</si>
  <si>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</si>
  <si>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</si>
  <si>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</si>
  <si>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</si>
  <si>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</si>
  <si>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</si>
  <si>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</si>
  <si>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</si>
  <si>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</si>
  <si>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</si>
  <si>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</si>
  <si>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</si>
  <si>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</si>
  <si>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</si>
  <si>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</si>
  <si>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</si>
  <si>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</si>
  <si>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</si>
  <si>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</si>
  <si>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</si>
  <si>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</si>
  <si>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</si>
  <si>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</si>
  <si>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</si>
  <si>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</si>
  <si>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</si>
  <si>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</si>
  <si>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</si>
  <si>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</si>
  <si>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</si>
  <si>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</si>
  <si>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</si>
  <si>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</si>
  <si>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</si>
  <si>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</si>
  <si>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</si>
  <si>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</si>
  <si>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</si>
  <si>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</si>
  <si>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</si>
  <si>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</si>
  <si>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</si>
  <si>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</si>
  <si>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</si>
  <si>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</si>
  <si>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</si>
  <si>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</si>
  <si>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</si>
  <si>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</si>
  <si>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</si>
  <si>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</si>
  <si>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</si>
  <si>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</si>
  <si>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</si>
  <si>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</si>
  <si>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</si>
  <si>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</si>
  <si>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</si>
  <si>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</si>
  <si>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</si>
  <si>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</si>
  <si>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</si>
  <si>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</si>
  <si>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</si>
  <si>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</si>
  <si>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</si>
  <si>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</si>
  <si>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</si>
  <si>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</si>
  <si>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</si>
  <si>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</si>
  <si>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</si>
  <si>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</si>
  <si>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</si>
  <si>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</si>
  <si>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</si>
  <si>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</si>
  <si>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</si>
  <si>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</si>
  <si>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</si>
  <si>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</si>
  <si>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</si>
  <si>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</si>
  <si>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</si>
  <si>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</si>
  <si>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</si>
  <si>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</si>
  <si>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</si>
  <si>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</si>
  <si>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</si>
  <si>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</si>
  <si>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</si>
  <si>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</si>
  <si>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</si>
  <si>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</si>
  <si>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</si>
  <si>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</si>
  <si>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</si>
  <si>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</si>
  <si>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</si>
  <si>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</si>
  <si>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</si>
  <si>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</si>
  <si>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</si>
  <si>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</si>
  <si>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</si>
  <si>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</si>
  <si>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</si>
  <si>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</si>
  <si>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</si>
  <si>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</si>
  <si>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</si>
  <si>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</si>
  <si>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</si>
  <si>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</si>
  <si>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</si>
  <si>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</si>
  <si>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</si>
  <si>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</si>
  <si>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</si>
  <si>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</si>
  <si>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</si>
  <si>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</si>
  <si>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</si>
  <si>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</si>
  <si>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</si>
  <si>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</si>
  <si>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</si>
  <si>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</si>
  <si>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</si>
  <si>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</si>
  <si>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</si>
  <si>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</si>
  <si>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</si>
  <si>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</si>
  <si>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</si>
  <si>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</si>
  <si>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</si>
  <si>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</si>
  <si>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</si>
  <si>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</si>
  <si>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</si>
  <si>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</si>
  <si>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</si>
  <si>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</si>
  <si>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</si>
  <si>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</si>
  <si>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</si>
  <si>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</si>
  <si>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</si>
  <si>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</si>
  <si>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</si>
  <si>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</si>
  <si>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</si>
  <si>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</si>
  <si>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</si>
  <si>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</si>
  <si>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</si>
  <si>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</si>
  <si>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</si>
  <si>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</si>
  <si>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</si>
  <si>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</si>
  <si>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</si>
  <si>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</si>
  <si>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</si>
  <si>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</si>
  <si>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</si>
  <si>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</si>
  <si>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</si>
  <si>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</si>
  <si>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</si>
  <si>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</si>
  <si>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</si>
  <si>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</si>
  <si>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</si>
  <si>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</si>
  <si>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</si>
  <si>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</si>
  <si>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</si>
  <si>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</si>
  <si>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</si>
  <si>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</si>
  <si>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</si>
  <si>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</si>
  <si>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</si>
  <si>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</si>
  <si>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</si>
  <si>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</si>
  <si>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</si>
  <si>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</si>
  <si>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</si>
  <si>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</si>
  <si>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</si>
  <si>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</si>
  <si>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</si>
  <si>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</si>
  <si>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</si>
  <si>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</si>
  <si>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</si>
  <si>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</si>
  <si>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</si>
  <si>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</si>
  <si>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</si>
  <si>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</si>
  <si>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</si>
  <si>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</si>
  <si>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</si>
  <si>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</si>
  <si>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</si>
  <si>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</si>
  <si>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</si>
  <si>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</si>
  <si>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</si>
  <si>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</si>
  <si>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</si>
  <si>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</si>
  <si>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</si>
  <si>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</si>
  <si>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</si>
  <si>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</si>
  <si>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</si>
  <si>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</si>
  <si>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</si>
  <si>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</si>
  <si>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</si>
  <si>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</si>
  <si>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</si>
  <si>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</si>
  <si>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</si>
  <si>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</si>
  <si>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</si>
  <si>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</si>
  <si>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</si>
  <si>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</si>
  <si>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</si>
  <si>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</si>
  <si>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</si>
  <si>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</si>
  <si>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</si>
  <si>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</si>
  <si>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</si>
  <si>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</si>
  <si>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</si>
  <si>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</si>
  <si>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</si>
  <si>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</si>
  <si>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</si>
  <si>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</si>
  <si>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</si>
  <si>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</si>
  <si>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</si>
  <si>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</si>
  <si>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</si>
  <si>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</si>
  <si>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</si>
  <si>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</si>
  <si>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</si>
  <si>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</si>
  <si>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</si>
  <si>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</si>
  <si>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</si>
  <si>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</si>
  <si>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</si>
  <si>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</si>
  <si>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</si>
  <si>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</si>
  <si>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</si>
  <si>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</si>
  <si>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</si>
  <si>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</si>
  <si>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</si>
  <si>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</si>
  <si>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</si>
  <si>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</si>
  <si>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</si>
  <si>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</si>
  <si>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</si>
  <si>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</si>
  <si>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</si>
  <si>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</si>
  <si>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</si>
  <si>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</si>
  <si>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</si>
  <si>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</si>
  <si>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</si>
  <si>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</si>
  <si>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</si>
  <si>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</si>
  <si>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</si>
  <si>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</si>
  <si>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</si>
  <si>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</si>
  <si>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</si>
  <si>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</si>
  <si>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</si>
  <si>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</si>
  <si>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</si>
  <si>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</si>
  <si>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</si>
  <si>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</si>
  <si>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</si>
  <si>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</si>
  <si>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</si>
  <si>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</si>
  <si>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</si>
  <si>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</si>
  <si>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</si>
  <si>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</si>
  <si>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</si>
  <si>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</si>
  <si>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</si>
  <si>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</si>
  <si>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</si>
  <si>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</si>
  <si>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</si>
  <si>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</si>
  <si>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</si>
  <si>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</si>
  <si>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</si>
  <si>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</si>
  <si>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</si>
  <si>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</si>
  <si>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</si>
  <si>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</si>
  <si>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</si>
  <si>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</si>
  <si>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</si>
  <si>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</si>
  <si>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</si>
  <si>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</si>
  <si>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</si>
  <si>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</si>
  <si>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</si>
  <si>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</si>
  <si>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</si>
  <si>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</si>
  <si>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</si>
  <si>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</si>
  <si>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</si>
  <si>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</si>
  <si>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</si>
  <si>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</si>
  <si>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</si>
  <si>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</si>
  <si>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</si>
  <si>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</si>
  <si>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</si>
  <si>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</si>
  <si>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</si>
  <si>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</si>
  <si>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</si>
  <si>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</si>
  <si>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</si>
  <si>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</si>
  <si>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</si>
  <si>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</si>
  <si>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</si>
  <si>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</si>
  <si>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</si>
  <si>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</si>
  <si>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</si>
  <si>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</si>
  <si>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</si>
  <si>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</si>
  <si>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</si>
  <si>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</si>
  <si>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</si>
  <si>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</si>
  <si>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</si>
  <si>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</si>
  <si>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</si>
  <si>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</si>
  <si>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</si>
  <si>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</si>
  <si>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</si>
  <si>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</si>
  <si>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</si>
  <si>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</si>
  <si>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</si>
  <si>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</si>
  <si>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</si>
  <si>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</si>
  <si>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</si>
  <si>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</si>
  <si>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</si>
  <si>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</si>
  <si>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</si>
  <si>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</si>
  <si>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</si>
  <si>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</si>
  <si>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</si>
  <si>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</si>
  <si>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</si>
  <si>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</si>
  <si>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</si>
  <si>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</si>
  <si>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</si>
  <si>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</si>
  <si>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</si>
  <si>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</si>
  <si>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</si>
  <si>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</si>
  <si>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</si>
  <si>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</si>
  <si>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</si>
  <si>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</si>
  <si>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</si>
  <si>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</si>
  <si>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</si>
  <si>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</si>
  <si>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</si>
  <si>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</si>
  <si>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</si>
  <si>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</si>
  <si>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</si>
  <si>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</si>
  <si>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</si>
  <si>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</si>
  <si>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</si>
  <si>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</si>
  <si>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</si>
  <si>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</si>
  <si>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</si>
  <si>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</si>
  <si>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</si>
  <si>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</si>
  <si>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</si>
  <si>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</si>
  <si>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</si>
  <si>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</si>
  <si>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</si>
  <si>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</si>
  <si>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</si>
  <si>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</si>
  <si>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</si>
  <si>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</si>
  <si>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</si>
  <si>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</si>
  <si>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</si>
  <si>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</si>
  <si>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</si>
  <si>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</si>
  <si>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</si>
  <si>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</si>
  <si>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</si>
  <si>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</si>
  <si>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</si>
  <si>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</si>
  <si>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</si>
  <si>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</si>
  <si>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</si>
  <si>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</si>
  <si>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</si>
  <si>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</si>
  <si>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</si>
  <si>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</si>
  <si>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</si>
  <si>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</si>
  <si>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</si>
  <si>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</si>
  <si>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</si>
  <si>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</si>
  <si>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</si>
  <si>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</si>
  <si>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</si>
  <si>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</si>
  <si>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</si>
  <si>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</si>
  <si>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</si>
  <si>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</si>
  <si>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</si>
  <si>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</si>
  <si>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</si>
  <si>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</si>
  <si>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</si>
  <si>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</si>
  <si>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</si>
  <si>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</si>
  <si>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</si>
  <si>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</si>
  <si>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</si>
  <si>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</si>
  <si>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</si>
  <si>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</si>
  <si>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</si>
  <si>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</si>
  <si>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</si>
  <si>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</si>
  <si>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</si>
  <si>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</si>
  <si>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</si>
  <si>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</si>
  <si>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</si>
  <si>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</si>
  <si>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</si>
  <si>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</si>
  <si>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</si>
  <si>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</si>
  <si>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</si>
  <si>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</si>
  <si>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</si>
  <si>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</si>
  <si>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</si>
  <si>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</si>
  <si>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</si>
  <si>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</si>
  <si>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</si>
  <si>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</si>
  <si>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</si>
  <si>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</si>
  <si>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</si>
  <si>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</si>
  <si>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</si>
  <si>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</si>
  <si>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</si>
  <si>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</si>
  <si>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</si>
  <si>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</si>
  <si>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</si>
  <si>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</si>
  <si>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</si>
  <si>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</si>
  <si>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</si>
  <si>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</si>
  <si>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</si>
  <si>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</si>
  <si>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</si>
  <si>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</si>
  <si>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</si>
  <si>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</si>
  <si>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</si>
  <si>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</si>
  <si>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</si>
  <si>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</si>
  <si>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</si>
  <si>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</si>
  <si>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</si>
  <si>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</si>
  <si>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</si>
  <si>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</si>
  <si>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</si>
  <si>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</si>
  <si>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</si>
  <si>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</si>
  <si>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</si>
  <si>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</si>
  <si>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</si>
  <si>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</si>
  <si>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</si>
  <si>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</si>
  <si>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</si>
  <si>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</si>
  <si>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</si>
  <si>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</si>
  <si>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</si>
  <si>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</si>
  <si>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</si>
  <si>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</si>
  <si>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</si>
  <si>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</si>
  <si>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</si>
  <si>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</si>
  <si>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</si>
  <si>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</si>
  <si>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</si>
  <si>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</si>
  <si>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</si>
  <si>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</si>
  <si>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</si>
  <si>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</si>
  <si>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</si>
  <si>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</si>
  <si>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</si>
  <si>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</si>
  <si>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</si>
  <si>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</si>
  <si>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</si>
  <si>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</si>
  <si>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</si>
  <si>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</si>
  <si>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</si>
  <si>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</si>
  <si>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</si>
  <si>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</si>
  <si>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</si>
  <si>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</si>
  <si>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</si>
  <si>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</si>
  <si>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</si>
  <si>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</si>
  <si>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</si>
  <si>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</si>
  <si>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</si>
  <si>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</si>
  <si>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</si>
  <si>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</si>
  <si>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</si>
  <si>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</si>
  <si>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</si>
  <si>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</si>
  <si>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</si>
  <si>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</si>
  <si>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</si>
  <si>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</si>
  <si>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</si>
  <si>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</si>
  <si>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</si>
  <si>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</si>
  <si>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</si>
  <si>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</si>
  <si>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</si>
  <si>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</si>
  <si>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</si>
  <si>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</si>
  <si>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</si>
  <si>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</si>
  <si>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</si>
  <si>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</si>
  <si>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</si>
  <si>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</si>
  <si>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</si>
  <si>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</si>
  <si>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</si>
  <si>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</si>
  <si>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</si>
  <si>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</si>
  <si>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</si>
  <si>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</si>
  <si>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</si>
  <si>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</si>
  <si>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</si>
  <si>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</si>
  <si>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</si>
  <si>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</si>
  <si>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</si>
  <si>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</si>
  <si>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</si>
  <si>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</si>
  <si>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</si>
  <si>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</si>
  <si>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</si>
  <si>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</si>
  <si>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</si>
  <si>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</si>
  <si>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</si>
  <si>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</si>
  <si>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</si>
  <si>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</si>
  <si>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</si>
  <si>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</si>
  <si>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</si>
  <si>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</si>
  <si>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</si>
  <si>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</si>
  <si>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</si>
  <si>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</si>
  <si>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</si>
  <si>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</si>
  <si>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</si>
  <si>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</si>
  <si>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</si>
  <si>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</si>
  <si>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</si>
  <si>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</si>
  <si>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</si>
  <si>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</si>
  <si>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</si>
  <si>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</si>
  <si>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</si>
  <si>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</si>
  <si>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</si>
  <si>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</si>
  <si>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</si>
  <si>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</si>
  <si>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</si>
  <si>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</si>
  <si>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</si>
  <si>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</si>
  <si>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</si>
  <si>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</si>
  <si>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</si>
  <si>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</si>
  <si>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</si>
  <si>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</si>
  <si>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</si>
  <si>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</si>
  <si>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</si>
  <si>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</si>
  <si>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</si>
  <si>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</si>
  <si>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</si>
  <si>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</si>
  <si>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</si>
  <si>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</si>
  <si>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</si>
  <si>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</si>
  <si>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</si>
  <si>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</si>
  <si>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</si>
  <si>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</si>
  <si>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</si>
  <si>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</si>
  <si>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</si>
  <si>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</si>
  <si>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</si>
  <si>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</si>
  <si>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</si>
  <si>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</si>
  <si>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</si>
  <si>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</si>
  <si>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</si>
  <si>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</si>
  <si>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</si>
  <si>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</si>
  <si>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</si>
  <si>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</si>
  <si>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</si>
  <si>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</si>
  <si>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</si>
  <si>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</si>
  <si>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</si>
  <si>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</si>
  <si>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</si>
  <si>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</si>
  <si>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</si>
  <si>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</si>
  <si>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</si>
  <si>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</si>
  <si>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</si>
  <si>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</si>
  <si>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</si>
  <si>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</si>
  <si>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</si>
  <si>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</si>
  <si>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</si>
  <si>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</si>
  <si>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</si>
  <si>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</si>
  <si>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</si>
  <si>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</si>
  <si>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</si>
  <si>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</si>
  <si>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</si>
  <si>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</si>
  <si>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</si>
  <si>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</si>
  <si>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</si>
  <si>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</si>
  <si>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</si>
  <si>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</si>
  <si>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</si>
  <si>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</si>
  <si>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</si>
  <si>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</si>
  <si>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</si>
  <si>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</si>
  <si>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</si>
  <si>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</si>
  <si>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</si>
  <si>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</si>
  <si>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</si>
  <si>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</si>
  <si>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</si>
  <si>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</si>
  <si>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</si>
  <si>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</si>
  <si>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</si>
  <si>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</si>
  <si>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</si>
  <si>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</si>
  <si>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</si>
  <si>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</si>
  <si>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</si>
  <si>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</si>
  <si>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</si>
  <si>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</si>
  <si>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</si>
  <si>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</si>
  <si>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</si>
  <si>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</si>
  <si>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</si>
  <si>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</si>
  <si>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</si>
  <si>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</si>
  <si>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</si>
  <si>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</si>
  <si>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</si>
  <si>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</si>
  <si>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</si>
  <si>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</si>
  <si>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</si>
  <si>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</si>
  <si>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</si>
  <si>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</si>
  <si>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</si>
  <si>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</si>
  <si>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</si>
  <si>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</si>
  <si>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</si>
  <si>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</si>
  <si>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</si>
  <si>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</si>
  <si>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</si>
  <si>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</si>
  <si>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</si>
  <si>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</si>
  <si>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</si>
  <si>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</si>
  <si>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</si>
  <si>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</si>
  <si>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</si>
  <si>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</si>
  <si>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</si>
  <si>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</si>
  <si>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</si>
  <si>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</si>
  <si>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</si>
  <si>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</si>
  <si>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</si>
  <si>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</si>
  <si>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</si>
  <si>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</si>
  <si>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</si>
  <si>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</si>
  <si>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</si>
  <si>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</si>
  <si>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</si>
  <si>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</si>
  <si>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</si>
  <si>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</si>
  <si>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</si>
  <si>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</si>
  <si>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</si>
  <si>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</si>
  <si>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</si>
  <si>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</si>
  <si>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</si>
  <si>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</si>
  <si>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</si>
  <si>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</si>
  <si>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</si>
  <si>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</si>
  <si>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</si>
  <si>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</si>
  <si>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</si>
  <si>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</si>
  <si>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</si>
  <si>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</si>
  <si>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</si>
  <si>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</si>
  <si>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</si>
  <si>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</si>
  <si>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</si>
  <si>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</si>
  <si>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</si>
  <si>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</si>
  <si>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</si>
  <si>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</si>
  <si>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</si>
  <si>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</si>
  <si>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</si>
  <si>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</si>
  <si>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</si>
  <si>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</si>
  <si>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</si>
  <si>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</si>
  <si>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</si>
  <si>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</si>
  <si>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</si>
  <si>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</si>
  <si>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</si>
  <si>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</si>
  <si>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</si>
  <si>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</si>
  <si>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</si>
  <si>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</si>
  <si>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</si>
  <si>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</si>
  <si>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</si>
  <si>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</si>
  <si>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</si>
  <si>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</si>
  <si>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</si>
  <si>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</si>
  <si>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</si>
  <si>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</si>
  <si>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</si>
  <si>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</si>
  <si>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</si>
  <si>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</si>
  <si>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</si>
  <si>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</si>
  <si>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</si>
  <si>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</si>
  <si>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</si>
  <si>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</si>
  <si>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</si>
  <si>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</si>
  <si>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</si>
  <si>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</si>
  <si>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</si>
  <si>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</si>
  <si>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</si>
  <si>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</si>
  <si>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</si>
  <si>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</si>
  <si>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</si>
  <si>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</si>
  <si>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</si>
  <si>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</si>
  <si>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</si>
  <si>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</si>
  <si>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</si>
  <si>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</si>
  <si>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</si>
  <si>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</si>
  <si>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</si>
  <si>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</si>
  <si>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</si>
  <si>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</si>
  <si>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</si>
  <si>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</si>
  <si>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</si>
  <si>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</si>
  <si>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</si>
  <si>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</si>
  <si>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</si>
  <si>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</si>
  <si>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</si>
  <si>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</si>
  <si>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</si>
  <si>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</si>
  <si>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</si>
  <si>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</si>
  <si>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</si>
  <si>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</si>
  <si>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</si>
  <si>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</si>
  <si>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</si>
  <si>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</si>
  <si>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</si>
  <si>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</si>
  <si>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</si>
  <si>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</si>
  <si>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</si>
  <si>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</si>
  <si>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</si>
  <si>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</si>
  <si>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</si>
  <si>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</si>
  <si>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</si>
  <si>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</si>
  <si>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</si>
  <si>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</si>
  <si>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</si>
  <si>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</si>
  <si>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</si>
  <si>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</si>
  <si>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</si>
  <si>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</si>
  <si>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</si>
  <si>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</si>
  <si>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</si>
  <si>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</si>
  <si>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</si>
  <si>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</si>
  <si>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</si>
  <si>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</si>
  <si>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</si>
  <si>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</si>
  <si>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</si>
  <si>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</si>
  <si>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</si>
  <si>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</si>
  <si>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</si>
  <si>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</si>
  <si>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</si>
  <si>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</si>
  <si>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</si>
  <si>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</si>
  <si>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</si>
  <si>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</si>
  <si>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</si>
  <si>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</si>
  <si>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</si>
  <si>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</si>
  <si>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</si>
  <si>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</si>
  <si>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</si>
  <si>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</si>
  <si>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</si>
  <si>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</si>
  <si>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</si>
  <si>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</si>
  <si>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</si>
  <si>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</si>
  <si>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</si>
  <si>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</si>
  <si>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</si>
  <si>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</si>
  <si>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</si>
  <si>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</si>
  <si>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</si>
  <si>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</si>
  <si>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</si>
  <si>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</si>
  <si>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</si>
  <si>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</si>
  <si>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</si>
  <si>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</si>
  <si>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</si>
  <si>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</si>
  <si>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</si>
  <si>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</si>
  <si>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</si>
  <si>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</si>
  <si>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</si>
  <si>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</si>
  <si>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</si>
  <si>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</si>
  <si>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</si>
  <si>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</si>
  <si>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</si>
  <si>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</si>
  <si>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</si>
  <si>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</si>
  <si>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</si>
  <si>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</si>
  <si>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</si>
  <si>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</si>
  <si>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</si>
  <si>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</si>
  <si>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</si>
  <si>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</si>
  <si>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</si>
  <si>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</si>
  <si>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</si>
  <si>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</si>
  <si>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</si>
  <si>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</si>
  <si>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</si>
  <si>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</si>
  <si>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</si>
  <si>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</si>
  <si>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</si>
  <si>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</si>
  <si>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</si>
  <si>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</si>
  <si>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</si>
  <si>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</si>
  <si>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</si>
  <si>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</si>
  <si>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</si>
  <si>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</si>
  <si>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</si>
  <si>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</si>
  <si>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</si>
  <si>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</si>
  <si>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</si>
  <si>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</si>
  <si>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</si>
  <si>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</si>
  <si>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</si>
  <si>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</si>
  <si>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</si>
  <si>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</si>
  <si>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</si>
  <si>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</si>
  <si>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</si>
  <si>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</si>
  <si>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</si>
  <si>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</si>
  <si>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</si>
  <si>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</si>
  <si>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</si>
  <si>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</si>
  <si>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</si>
  <si>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</si>
  <si>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</si>
  <si>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</si>
  <si>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</si>
  <si>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</si>
  <si>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</si>
  <si>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</si>
  <si>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</si>
  <si>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</si>
  <si>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</si>
  <si>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</si>
  <si>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</si>
  <si>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</si>
  <si>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</si>
  <si>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</si>
  <si>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</si>
  <si>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</si>
  <si>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</si>
  <si>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</si>
  <si>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</si>
  <si>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</si>
  <si>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</si>
  <si>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</si>
  <si>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</si>
  <si>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</si>
  <si>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</si>
  <si>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</si>
  <si>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</si>
  <si>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</si>
  <si>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</si>
  <si>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</si>
  <si>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</si>
  <si>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</si>
  <si>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</si>
  <si>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</si>
  <si>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</si>
  <si>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</si>
  <si>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</si>
  <si>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</si>
  <si>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</si>
  <si>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</si>
  <si>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</si>
  <si>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</si>
  <si>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</si>
  <si>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</si>
  <si>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</si>
  <si>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</si>
  <si>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</si>
  <si>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</si>
  <si>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</si>
  <si>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</si>
  <si>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</si>
  <si>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</si>
  <si>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</si>
  <si>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</si>
  <si>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</si>
  <si>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</si>
  <si>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</si>
  <si>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</si>
  <si>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</si>
  <si>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</si>
  <si>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</si>
  <si>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</si>
  <si>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</si>
  <si>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</si>
  <si>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</si>
  <si>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</si>
  <si>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</si>
  <si>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</si>
  <si>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</si>
  <si>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</si>
  <si>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</si>
  <si>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</si>
  <si>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</si>
  <si>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</si>
  <si>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</si>
  <si>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</si>
  <si>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</si>
  <si>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</si>
  <si>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</si>
  <si>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</si>
  <si>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</si>
  <si>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</si>
  <si>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</si>
  <si>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</si>
  <si>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</si>
  <si>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</si>
  <si>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</si>
  <si>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</si>
  <si>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</si>
  <si>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</si>
  <si>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</si>
  <si>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</si>
  <si>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</si>
  <si>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</si>
  <si>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</si>
  <si>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</si>
  <si>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</si>
  <si>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</si>
  <si>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</si>
  <si>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</si>
  <si>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</si>
  <si>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</si>
  <si>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</si>
  <si>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</si>
  <si>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</si>
  <si>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</si>
  <si>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</si>
  <si>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</si>
  <si>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</si>
  <si>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</si>
  <si>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</si>
  <si>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</si>
  <si>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</si>
  <si>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</si>
  <si>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</si>
  <si>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</si>
  <si>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</si>
  <si>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</si>
  <si>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</si>
  <si>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</si>
  <si>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</si>
  <si>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</si>
  <si>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</si>
  <si>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</si>
  <si>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</si>
  <si>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</si>
  <si>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</si>
  <si>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</si>
  <si>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</si>
  <si>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</si>
  <si>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</si>
  <si>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</si>
  <si>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</si>
  <si>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</si>
  <si>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</si>
  <si>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</si>
  <si>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</si>
  <si>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</si>
  <si>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</si>
  <si>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</si>
  <si>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</si>
  <si>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</si>
  <si>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</si>
  <si>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</si>
  <si>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</si>
  <si>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</si>
  <si>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</si>
  <si>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</si>
  <si>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</si>
  <si>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</si>
  <si>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</si>
  <si>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</si>
  <si>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</si>
  <si>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</si>
  <si>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</si>
  <si>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</si>
  <si>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</si>
  <si>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</si>
  <si>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</si>
  <si>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</si>
  <si>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</si>
  <si>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</si>
  <si>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</si>
  <si>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</si>
  <si>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</si>
  <si>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</si>
  <si>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</si>
  <si>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</si>
  <si>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</si>
  <si>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</si>
  <si>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</si>
  <si>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</si>
  <si>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</si>
  <si>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</si>
  <si>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</si>
  <si>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</si>
  <si>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</si>
  <si>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</si>
  <si>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</si>
  <si>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</si>
  <si>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</si>
  <si>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</si>
  <si>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</si>
  <si>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</si>
  <si>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</si>
  <si>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</si>
  <si>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</si>
  <si>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</si>
  <si>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</si>
  <si>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</si>
  <si>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</si>
  <si>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</si>
  <si>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</si>
  <si>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</si>
  <si>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</si>
  <si>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</si>
  <si>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</si>
  <si>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</si>
  <si>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</si>
  <si>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</si>
  <si>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</si>
  <si>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</si>
  <si>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</si>
  <si>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</si>
  <si>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</si>
  <si>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</si>
  <si>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</si>
  <si>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</si>
  <si>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</si>
  <si>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</si>
  <si>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</si>
  <si>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</si>
  <si>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</si>
  <si>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</si>
  <si>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</si>
  <si>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</si>
  <si>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</si>
  <si>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</si>
  <si>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</si>
  <si>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</si>
  <si>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</si>
  <si>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</si>
  <si>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</si>
  <si>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</si>
  <si>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</si>
  <si>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</si>
  <si>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</si>
  <si>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</si>
  <si>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</si>
  <si>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</si>
  <si>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</si>
  <si>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</si>
  <si>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</si>
  <si>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</si>
  <si>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</si>
  <si>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</si>
  <si>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</si>
  <si>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</si>
  <si>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</si>
  <si>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</si>
  <si>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</si>
  <si>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</si>
  <si>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</si>
  <si>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</si>
  <si>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</si>
  <si>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</si>
  <si>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</si>
  <si>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</si>
  <si>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</si>
  <si>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</si>
  <si>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</si>
  <si>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</si>
  <si>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</si>
  <si>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</si>
  <si>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</si>
  <si>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</si>
  <si>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</si>
  <si>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</si>
  <si>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</si>
  <si>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</si>
  <si>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</si>
  <si>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</si>
  <si>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</si>
  <si>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</si>
  <si>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</si>
  <si>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</si>
  <si>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</si>
  <si>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</si>
  <si>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</si>
  <si>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</si>
  <si>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</si>
  <si>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</si>
  <si>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</si>
  <si>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</si>
  <si>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</si>
  <si>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</si>
  <si>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</si>
  <si>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</si>
  <si>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</si>
  <si>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</si>
  <si>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</si>
  <si>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</si>
  <si>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</si>
  <si>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</si>
  <si>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</si>
  <si>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</si>
  <si>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</si>
  <si>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</si>
  <si>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</si>
  <si>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</si>
  <si>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</si>
  <si>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</si>
  <si>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</si>
  <si>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</si>
  <si>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</si>
  <si>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</si>
  <si>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</si>
  <si>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</si>
  <si>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</si>
  <si>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</si>
  <si>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</si>
  <si>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</si>
  <si>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</si>
  <si>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</si>
  <si>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</si>
  <si>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</si>
  <si>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</si>
  <si>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</si>
  <si>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</si>
  <si>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</si>
  <si>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</si>
  <si>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</si>
  <si>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</si>
  <si>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</si>
  <si>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</si>
  <si>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</si>
  <si>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</si>
  <si>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</si>
  <si>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</si>
  <si>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</si>
  <si>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</si>
  <si>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</si>
  <si>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</si>
  <si>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</si>
  <si>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</si>
  <si>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</si>
  <si>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</si>
  <si>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</si>
  <si>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</si>
  <si>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</si>
  <si>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</si>
  <si>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</si>
  <si>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</si>
  <si>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</si>
  <si>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</si>
  <si>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</si>
  <si>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</si>
  <si>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</si>
  <si>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</si>
  <si>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</si>
  <si>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</si>
  <si>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</si>
  <si>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</si>
  <si>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</si>
  <si>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</si>
  <si>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</si>
  <si>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</si>
  <si>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</si>
  <si>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</si>
  <si>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</si>
  <si>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</si>
  <si>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</si>
  <si>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</si>
  <si>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</si>
  <si>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</si>
  <si>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</si>
  <si>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</si>
  <si>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</si>
  <si>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</si>
  <si>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</si>
  <si>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</si>
  <si>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</si>
  <si>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</si>
  <si>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</si>
  <si>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</si>
  <si>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</si>
  <si>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</si>
  <si>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</si>
  <si>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</si>
  <si>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</si>
  <si>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</si>
  <si>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</si>
  <si>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</si>
  <si>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</si>
  <si>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</si>
  <si>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</si>
  <si>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</si>
  <si>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</si>
  <si>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</si>
  <si>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</si>
  <si>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</si>
  <si>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</si>
  <si>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</si>
  <si>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</si>
  <si>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</si>
  <si>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</si>
  <si>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</si>
  <si>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</si>
  <si>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</si>
  <si>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</si>
  <si>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</si>
  <si>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</si>
  <si>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</si>
  <si>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</si>
  <si>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</si>
  <si>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</si>
  <si>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</si>
  <si>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</si>
  <si>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</si>
  <si>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</si>
  <si>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</si>
  <si>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</si>
  <si>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</si>
  <si>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</si>
  <si>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</si>
  <si>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</si>
  <si>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</si>
  <si>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</si>
  <si>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</si>
  <si>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</si>
  <si>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</si>
  <si>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</si>
  <si>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</si>
  <si>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</si>
  <si>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</si>
  <si>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</si>
  <si>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</si>
  <si>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</si>
  <si>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</si>
  <si>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</si>
  <si>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</si>
  <si>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</si>
  <si>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</si>
  <si>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</si>
  <si>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</si>
  <si>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</si>
  <si>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</si>
  <si>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</si>
  <si>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</si>
  <si>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</si>
  <si>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</si>
  <si>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</si>
  <si>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</si>
  <si>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</si>
  <si>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</si>
  <si>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</si>
  <si>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</si>
  <si>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</si>
  <si>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</si>
  <si>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</si>
  <si>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</si>
  <si>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</si>
  <si>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</si>
  <si>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</si>
  <si>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</si>
  <si>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</si>
  <si>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</si>
  <si>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</si>
  <si>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</si>
  <si>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</si>
  <si>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</si>
  <si>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</si>
  <si>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</si>
  <si>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</si>
  <si>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</si>
  <si>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</si>
  <si>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</si>
  <si>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</si>
  <si>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</si>
  <si>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</si>
  <si>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</si>
  <si>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</si>
  <si>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</si>
  <si>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</si>
  <si>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</si>
  <si>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</si>
  <si>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</si>
  <si>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</si>
  <si>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</si>
  <si>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</si>
  <si>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</si>
  <si>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</si>
  <si>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</si>
  <si>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</si>
  <si>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</si>
  <si>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</si>
  <si>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</si>
  <si>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</si>
  <si>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</si>
  <si>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</si>
  <si>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</si>
  <si>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</si>
  <si>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</si>
  <si>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</si>
  <si>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</si>
  <si>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</si>
  <si>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</si>
  <si>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</si>
  <si>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</si>
  <si>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</si>
  <si>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</si>
  <si>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</si>
  <si>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</si>
  <si>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</si>
  <si>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</si>
  <si>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</si>
  <si>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</si>
  <si>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</si>
  <si>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</si>
  <si>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</si>
  <si>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</si>
  <si>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</si>
  <si>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</si>
  <si>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</si>
  <si>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</si>
  <si>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</si>
  <si>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</si>
  <si>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</si>
  <si>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</si>
  <si>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</si>
  <si>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</si>
  <si>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</si>
  <si>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</si>
  <si>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</si>
  <si>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</si>
  <si>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</si>
  <si>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</si>
  <si>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</si>
  <si>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</si>
  <si>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</si>
  <si>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</si>
  <si>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</si>
  <si>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</si>
  <si>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</si>
  <si>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</si>
  <si>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</si>
  <si>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</si>
  <si>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</si>
  <si>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</si>
  <si>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</si>
  <si>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</si>
  <si>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</si>
  <si>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</si>
  <si>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</si>
  <si>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</si>
  <si>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</si>
  <si>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</si>
  <si>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</si>
  <si>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</si>
  <si>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</si>
  <si>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</si>
  <si>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</si>
  <si>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</si>
  <si>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</si>
  <si>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</si>
  <si>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</si>
  <si>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</si>
  <si>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</si>
  <si>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</si>
  <si>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</si>
  <si>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</si>
  <si>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</si>
  <si>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</si>
  <si>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</si>
  <si>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</si>
  <si>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</si>
  <si>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</si>
  <si>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</si>
  <si>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</si>
  <si>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</si>
  <si>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</si>
  <si>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</si>
  <si>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</si>
  <si>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</si>
  <si>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</si>
  <si>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</si>
  <si>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</si>
  <si>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</si>
  <si>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</si>
  <si>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</si>
  <si>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</si>
  <si>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</si>
  <si>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</si>
  <si>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</si>
  <si>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</si>
  <si>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</si>
  <si>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</si>
  <si>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</si>
  <si>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</si>
  <si>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</si>
  <si>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</si>
  <si>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</si>
  <si>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</si>
  <si>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</si>
  <si>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</si>
  <si>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</si>
  <si>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</si>
  <si>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</si>
  <si>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</si>
  <si>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</si>
  <si>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</si>
  <si>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</si>
  <si>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</si>
  <si>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</si>
  <si>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</si>
  <si>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</si>
  <si>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</si>
  <si>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</si>
  <si>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</si>
  <si>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</si>
  <si>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</si>
  <si>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</si>
  <si>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</si>
  <si>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</si>
  <si>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</si>
  <si>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</si>
  <si>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</si>
  <si>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</si>
  <si>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</si>
  <si>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</si>
  <si>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</si>
  <si>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</si>
  <si>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</si>
  <si>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</si>
  <si>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</si>
  <si>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</si>
  <si>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</si>
  <si>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</si>
  <si>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</si>
  <si>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</si>
  <si>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</si>
  <si>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</si>
  <si>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</si>
  <si>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</si>
  <si>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</si>
  <si>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</si>
  <si>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</si>
  <si>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</si>
  <si>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</si>
  <si>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</si>
  <si>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</si>
  <si>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</si>
  <si>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</si>
  <si>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</si>
  <si>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</si>
  <si>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</si>
  <si>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</si>
  <si>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</si>
  <si>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</si>
  <si>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</si>
  <si>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</si>
  <si>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</si>
  <si>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</si>
  <si>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</si>
  <si>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</si>
  <si>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</si>
  <si>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</si>
  <si>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</si>
  <si>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</si>
  <si>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</si>
  <si>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</si>
  <si>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</si>
  <si>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</si>
  <si>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</si>
  <si>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</si>
  <si>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</si>
  <si>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</si>
  <si>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</si>
  <si>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</si>
  <si>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</si>
  <si>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</si>
  <si>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</si>
  <si>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</si>
  <si>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</si>
  <si>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</si>
  <si>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</si>
  <si>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</si>
  <si>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</si>
  <si>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</si>
  <si>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</si>
  <si>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</si>
  <si>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</si>
  <si>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</si>
  <si>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</si>
  <si>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</si>
  <si>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</si>
  <si>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</si>
  <si>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</si>
  <si>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</si>
  <si>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</si>
  <si>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</si>
  <si>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</si>
  <si>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</si>
  <si>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</si>
  <si>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</si>
  <si>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</si>
  <si>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</si>
  <si>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</si>
  <si>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</si>
  <si>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</si>
  <si>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</si>
  <si>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</si>
  <si>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</si>
  <si>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</si>
  <si>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</si>
  <si>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</si>
  <si>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</si>
  <si>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</si>
  <si>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</si>
  <si>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</si>
  <si>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</si>
  <si>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</si>
  <si>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</si>
  <si>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</si>
  <si>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</si>
  <si>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</si>
  <si>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</si>
  <si>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</si>
  <si>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</si>
  <si>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</si>
  <si>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</si>
  <si>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</si>
  <si>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</si>
  <si>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</si>
  <si>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</si>
  <si>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</si>
  <si>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</si>
  <si>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</si>
  <si>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</si>
  <si>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</si>
  <si>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</si>
  <si>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</si>
  <si>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</si>
  <si>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</si>
  <si>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</si>
  <si>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</si>
  <si>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</si>
  <si>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</si>
  <si>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</si>
  <si>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</si>
  <si>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</si>
  <si>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</si>
  <si>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</si>
  <si>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</si>
  <si>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</si>
  <si>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</si>
  <si>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</si>
  <si>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</si>
  <si>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</si>
  <si>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</si>
  <si>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</si>
  <si>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</si>
  <si>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</si>
  <si>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</si>
  <si>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</si>
  <si>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</si>
  <si>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</si>
  <si>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</si>
  <si>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</si>
  <si>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</si>
  <si>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</si>
  <si>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</si>
  <si>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</si>
  <si>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</si>
  <si>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</si>
  <si>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</si>
  <si>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</si>
  <si>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</si>
  <si>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</si>
  <si>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</si>
  <si>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</si>
  <si>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</si>
  <si>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</si>
  <si>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</si>
  <si>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</si>
  <si>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</si>
  <si>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</si>
  <si>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</si>
  <si>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</si>
  <si>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</si>
  <si>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</si>
  <si>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</si>
  <si>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</si>
  <si>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</si>
  <si>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</si>
  <si>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</si>
  <si>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</si>
  <si>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</si>
  <si>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</si>
  <si>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</si>
  <si>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</si>
  <si>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</si>
  <si>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</si>
  <si>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</si>
  <si>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</si>
  <si>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</si>
  <si>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</si>
  <si>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</si>
  <si>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</si>
  <si>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</si>
  <si>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</si>
  <si>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</si>
  <si>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</si>
  <si>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</si>
  <si>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</si>
  <si>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</si>
  <si>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</si>
  <si>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</si>
  <si>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</si>
  <si>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</si>
  <si>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</si>
  <si>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</si>
  <si>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</si>
  <si>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</si>
  <si>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</si>
  <si>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</si>
  <si>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</si>
  <si>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</si>
  <si>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</si>
  <si>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</si>
  <si>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</si>
  <si>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</si>
  <si>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</si>
  <si>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</si>
  <si>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</si>
  <si>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</si>
  <si>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</si>
  <si>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</si>
  <si>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</si>
  <si>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</si>
  <si>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</si>
  <si>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</si>
  <si>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</si>
  <si>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</si>
  <si>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</si>
  <si>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</si>
  <si>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</si>
  <si>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</si>
  <si>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</si>
  <si>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</si>
  <si>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</si>
  <si>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</si>
  <si>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</si>
  <si>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</si>
  <si>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</si>
  <si>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</si>
  <si>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</si>
  <si>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</si>
  <si>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</si>
  <si>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</si>
  <si>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</si>
  <si>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</si>
  <si>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</si>
  <si>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</si>
  <si>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</si>
  <si>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</si>
  <si>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</si>
  <si>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</si>
  <si>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</si>
  <si>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</si>
  <si>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</si>
  <si>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</si>
  <si>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</si>
  <si>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</si>
  <si>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</si>
  <si>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</si>
  <si>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</si>
  <si>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</si>
  <si>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</si>
  <si>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</si>
  <si>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</si>
  <si>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</si>
  <si>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</si>
  <si>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</si>
  <si>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</si>
  <si>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</si>
  <si>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</si>
  <si>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</si>
  <si>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</si>
  <si>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</si>
  <si>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</si>
  <si>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</si>
  <si>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</si>
  <si>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</si>
  <si>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</si>
  <si>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</si>
  <si>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</si>
  <si>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</si>
  <si>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</si>
  <si>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</si>
  <si>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</si>
  <si>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</si>
  <si>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</si>
  <si>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</si>
  <si>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</si>
  <si>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</si>
  <si>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</si>
  <si>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</si>
  <si>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</si>
  <si>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</si>
  <si>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</si>
  <si>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</si>
  <si>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</si>
  <si>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</si>
  <si>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</si>
  <si>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</si>
  <si>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</si>
  <si>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</si>
  <si>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</si>
  <si>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</si>
  <si>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</si>
  <si>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</si>
  <si>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</si>
  <si>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</si>
  <si>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</si>
  <si>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</si>
  <si>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</si>
  <si>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</si>
  <si>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</si>
  <si>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</si>
  <si>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</si>
  <si>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</si>
  <si>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</si>
  <si>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</si>
  <si>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</si>
  <si>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</si>
  <si>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</si>
  <si>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</si>
  <si>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</si>
  <si>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</si>
  <si>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</si>
  <si>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</si>
  <si>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</si>
  <si>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</si>
  <si>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</si>
  <si>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</si>
  <si>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</si>
  <si>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</si>
  <si>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</si>
  <si>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</si>
  <si>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</si>
  <si>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</si>
  <si>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</si>
  <si>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</si>
  <si>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</si>
  <si>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</si>
  <si>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</si>
  <si>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</si>
  <si>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</si>
  <si>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</si>
  <si>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</si>
  <si>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</si>
  <si>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</si>
  <si>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</si>
  <si>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</si>
  <si>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</si>
  <si>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</si>
  <si>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</si>
  <si>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</si>
  <si>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</si>
  <si>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</si>
  <si>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</si>
  <si>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</si>
  <si>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</si>
  <si>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</si>
  <si>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</si>
  <si>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</si>
  <si>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</si>
  <si>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</si>
  <si>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</si>
  <si>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</si>
  <si>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</si>
  <si>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</si>
  <si>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</si>
  <si>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</si>
  <si>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</si>
  <si>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</si>
  <si>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</si>
  <si>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</si>
  <si>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</si>
  <si>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</si>
  <si>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</si>
  <si>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</si>
  <si>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</si>
  <si>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</si>
  <si>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</si>
  <si>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</si>
  <si>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</si>
  <si>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</si>
  <si>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</si>
  <si>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</si>
  <si>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</si>
  <si>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</si>
  <si>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</si>
  <si>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</si>
  <si>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</si>
  <si>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</si>
  <si>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</si>
  <si>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</si>
  <si>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</si>
  <si>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</si>
  <si>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</si>
  <si>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</si>
  <si>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</si>
  <si>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</si>
  <si>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</si>
  <si>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</si>
  <si>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</si>
  <si>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</si>
  <si>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</si>
  <si>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</si>
  <si>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</si>
  <si>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</si>
  <si>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</si>
  <si>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</si>
  <si>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</si>
  <si>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</si>
  <si>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</si>
  <si>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</si>
  <si>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</si>
  <si>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</si>
  <si>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</si>
  <si>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</si>
  <si>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</si>
  <si>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</si>
  <si>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</si>
  <si>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</si>
  <si>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</si>
  <si>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</si>
  <si>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</si>
  <si>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</si>
  <si>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</si>
  <si>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</si>
  <si>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</si>
  <si>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</si>
  <si>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</si>
  <si>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</si>
  <si>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</si>
  <si>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</si>
  <si>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</si>
  <si>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</si>
  <si>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</si>
  <si>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</si>
  <si>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</si>
  <si>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</si>
  <si>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</si>
  <si>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</si>
  <si>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</si>
  <si>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</si>
  <si>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</si>
  <si>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</si>
  <si>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</si>
  <si>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</si>
  <si>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</si>
  <si>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</si>
  <si>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</si>
  <si>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</si>
  <si>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</si>
  <si>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</si>
  <si>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</si>
  <si>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</si>
  <si>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</si>
  <si>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</si>
  <si>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</si>
  <si>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</si>
  <si>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</si>
  <si>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</si>
  <si>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</si>
  <si>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</si>
  <si>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</si>
  <si>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</si>
  <si>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</si>
  <si>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</si>
  <si>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</si>
  <si>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</si>
  <si>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</si>
  <si>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</si>
  <si>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</si>
  <si>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</si>
  <si>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</si>
  <si>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</si>
  <si>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</si>
  <si>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</si>
  <si>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</si>
  <si>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</si>
  <si>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</si>
  <si>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</si>
  <si>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</si>
  <si>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</si>
  <si>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</si>
  <si>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</si>
  <si>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</si>
  <si>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</si>
  <si>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</si>
  <si>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</si>
  <si>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</si>
  <si>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</si>
  <si>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</si>
  <si>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</si>
  <si>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</si>
  <si>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</si>
  <si>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</si>
  <si>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</si>
  <si>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</si>
  <si>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</si>
  <si>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</si>
  <si>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</si>
  <si>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</si>
  <si>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</si>
  <si>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</si>
  <si>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</si>
  <si>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</si>
  <si>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</si>
  <si>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</si>
  <si>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</si>
  <si>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</si>
  <si>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</si>
  <si>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</si>
  <si>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</si>
  <si>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</si>
  <si>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</si>
  <si>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</si>
  <si>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</si>
  <si>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</si>
  <si>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</si>
  <si>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</si>
  <si>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</si>
  <si>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</si>
  <si>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</si>
  <si>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</si>
  <si>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</si>
  <si>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</si>
  <si>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</si>
  <si>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</si>
  <si>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</si>
  <si>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</si>
  <si>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</si>
  <si>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</si>
  <si>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</si>
  <si>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</si>
  <si>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</si>
  <si>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</si>
  <si>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</si>
  <si>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</si>
  <si>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</si>
  <si>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</si>
  <si>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</si>
  <si>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</si>
  <si>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</si>
  <si>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</si>
  <si>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</si>
  <si>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</si>
  <si>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</si>
  <si>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</si>
  <si>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</si>
  <si>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</si>
  <si>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</si>
  <si>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</si>
  <si>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</si>
  <si>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</si>
  <si>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</si>
  <si>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</si>
  <si>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</si>
  <si>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</si>
  <si>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</si>
  <si>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</si>
  <si>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</si>
  <si>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</si>
  <si>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</si>
  <si>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</si>
  <si>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</si>
  <si>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</si>
  <si>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</si>
  <si>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</si>
  <si>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</si>
  <si>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</si>
  <si>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</si>
  <si>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</si>
  <si>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</si>
  <si>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</si>
  <si>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</si>
  <si>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</si>
  <si>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</si>
  <si>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</si>
  <si>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</si>
  <si>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</si>
  <si>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</si>
  <si>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</si>
  <si>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</si>
  <si>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</si>
  <si>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</si>
  <si>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</si>
  <si>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</si>
  <si>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</si>
  <si>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</si>
  <si>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</si>
  <si>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</si>
  <si>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</si>
  <si>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</si>
  <si>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</si>
  <si>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</si>
  <si>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</si>
  <si>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</si>
  <si>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</si>
  <si>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</si>
  <si>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</si>
  <si>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</si>
  <si>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</si>
  <si>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</si>
  <si>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</si>
  <si>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</si>
  <si>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</si>
  <si>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</si>
  <si>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</si>
  <si>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</si>
  <si>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</si>
  <si>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</si>
  <si>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</si>
  <si>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</si>
  <si>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</si>
  <si>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</si>
  <si>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</si>
  <si>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</si>
  <si>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</si>
  <si>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</si>
  <si>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</si>
  <si>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</si>
  <si>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</si>
  <si>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</si>
  <si>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</si>
  <si>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</si>
  <si>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</si>
  <si>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</si>
  <si>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</si>
  <si>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</si>
  <si>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</si>
  <si>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</si>
  <si>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</si>
  <si>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</si>
  <si>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</si>
  <si>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</si>
  <si>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</si>
  <si>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</si>
  <si>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</si>
  <si>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</si>
  <si>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</si>
  <si>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</si>
  <si>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</si>
  <si>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</si>
  <si>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</si>
  <si>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</si>
  <si>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</si>
  <si>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</si>
  <si>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</si>
  <si>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</si>
  <si>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</si>
  <si>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</si>
  <si>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</si>
  <si>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</si>
  <si>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</si>
  <si>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</si>
  <si>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</si>
  <si>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</si>
  <si>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</si>
  <si>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</si>
  <si>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</si>
  <si>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</si>
  <si>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</si>
  <si>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</si>
  <si>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</si>
  <si>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</si>
  <si>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</si>
  <si>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</si>
  <si>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</si>
  <si>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</si>
  <si>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</si>
  <si>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</si>
  <si>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</si>
  <si>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</si>
  <si>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</si>
  <si>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</si>
  <si>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</si>
  <si>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</si>
  <si>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</si>
  <si>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</si>
  <si>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</si>
  <si>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</si>
  <si>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</si>
  <si>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</si>
  <si>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</si>
  <si>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</si>
  <si>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</si>
  <si>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</si>
  <si>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</si>
  <si>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</si>
  <si>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</si>
  <si>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</si>
  <si>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</si>
  <si>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</si>
  <si>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</si>
  <si>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</si>
  <si>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</si>
  <si>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</si>
  <si>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</si>
  <si>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</si>
  <si>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</si>
  <si>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</si>
  <si>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</si>
  <si>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</si>
  <si>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</si>
  <si>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</si>
  <si>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</si>
  <si>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</si>
  <si>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</si>
  <si>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</si>
  <si>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</si>
  <si>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</si>
  <si>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</si>
  <si>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</si>
  <si>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</si>
  <si>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</si>
  <si>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</si>
  <si>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</si>
  <si>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</si>
  <si>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</si>
  <si>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</si>
  <si>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</si>
  <si>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</si>
  <si>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</si>
  <si>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</si>
  <si>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</si>
  <si>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</si>
  <si>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</si>
  <si>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</si>
  <si>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</si>
  <si>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</si>
  <si>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</si>
  <si>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</si>
  <si>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</si>
  <si>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</si>
  <si>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</si>
  <si>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</si>
  <si>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</si>
  <si>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</si>
  <si>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</si>
  <si>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</si>
  <si>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</si>
  <si>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</si>
  <si>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</si>
  <si>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</si>
  <si>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</si>
  <si>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</si>
  <si>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</si>
  <si>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</si>
  <si>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</si>
  <si>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</si>
  <si>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</si>
  <si>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</si>
  <si>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</si>
  <si>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</si>
  <si>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</si>
  <si>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</si>
  <si>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</si>
  <si>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</si>
  <si>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</si>
  <si>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</si>
  <si>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</si>
  <si>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</si>
  <si>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</si>
  <si>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</si>
  <si>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</si>
  <si>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</si>
  <si>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</si>
  <si>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</si>
  <si>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</si>
  <si>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</si>
  <si>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</si>
  <si>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</si>
  <si>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</si>
  <si>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</si>
  <si>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</si>
  <si>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</si>
  <si>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</si>
  <si>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</si>
  <si>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</si>
  <si>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</si>
  <si>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</si>
  <si>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</si>
  <si>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</si>
  <si>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</si>
  <si>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</si>
  <si>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</si>
  <si>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</si>
  <si>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</si>
  <si>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</si>
  <si>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</si>
  <si>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</si>
  <si>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</si>
  <si>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</si>
  <si>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</si>
  <si>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</si>
  <si>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</si>
  <si>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</si>
  <si>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</si>
  <si>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</si>
  <si>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</si>
  <si>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</si>
  <si>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</si>
  <si>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</si>
  <si>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</si>
  <si>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</si>
  <si>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</si>
  <si>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</si>
  <si>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</si>
  <si>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</si>
  <si>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</si>
  <si>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</si>
  <si>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</si>
  <si>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</si>
  <si>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</si>
  <si>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</si>
  <si>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</si>
  <si>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</si>
  <si>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</si>
  <si>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</si>
  <si>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</si>
  <si>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</si>
  <si>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</si>
  <si>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</si>
  <si>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</si>
  <si>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</si>
  <si>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</si>
  <si>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</si>
  <si>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</si>
  <si>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</si>
  <si>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</si>
  <si>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</si>
  <si>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</si>
  <si>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</si>
  <si>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</si>
  <si>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</si>
  <si>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</si>
  <si>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</si>
  <si>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</si>
  <si>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</si>
  <si>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</si>
  <si>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</si>
  <si>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</si>
  <si>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</si>
  <si>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</si>
  <si>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</si>
  <si>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</si>
  <si>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</si>
  <si>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</si>
  <si>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</si>
  <si>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</si>
  <si>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</si>
  <si>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</si>
  <si>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</si>
  <si>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</si>
  <si>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</si>
  <si>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</si>
  <si>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</si>
  <si>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</si>
  <si>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</si>
  <si>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</si>
  <si>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</si>
  <si>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</si>
  <si>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</si>
  <si>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</si>
  <si>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</si>
  <si>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</si>
  <si>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</si>
  <si>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</si>
  <si>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</si>
  <si>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</si>
  <si>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</si>
  <si>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</si>
  <si>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</si>
  <si>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</si>
  <si>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</si>
  <si>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</si>
  <si>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</si>
  <si>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</si>
  <si>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</si>
  <si>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</si>
  <si>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</si>
  <si>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</si>
  <si>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</si>
  <si>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</si>
  <si>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</si>
  <si>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</si>
  <si>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</si>
  <si>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</si>
  <si>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</si>
  <si>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</si>
  <si>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</si>
  <si>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</si>
  <si>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</si>
  <si>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</si>
  <si>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</si>
  <si>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</si>
  <si>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</si>
  <si>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</si>
  <si>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</si>
  <si>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</si>
  <si>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</si>
  <si>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</si>
  <si>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</si>
  <si>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</si>
  <si>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</si>
  <si>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</si>
  <si>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</si>
  <si>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</si>
  <si>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</si>
  <si>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</si>
  <si>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</si>
  <si>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</si>
  <si>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</si>
  <si>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</si>
  <si>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</si>
  <si>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</si>
  <si>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</si>
  <si>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</si>
  <si>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</si>
  <si>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</si>
  <si>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</si>
  <si>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</si>
  <si>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</si>
  <si>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</si>
  <si>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</si>
  <si>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</si>
  <si>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</si>
  <si>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</si>
  <si>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</si>
  <si>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</si>
  <si>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</si>
  <si>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</si>
  <si>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</si>
  <si>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</si>
  <si>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</si>
  <si>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</si>
  <si>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</si>
  <si>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</si>
  <si>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</si>
  <si>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</si>
  <si>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</si>
  <si>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</si>
  <si>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</si>
  <si>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</si>
  <si>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</si>
  <si>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</si>
  <si>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</si>
  <si>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</si>
  <si>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</si>
  <si>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</si>
  <si>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</si>
  <si>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</si>
  <si>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</si>
  <si>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</si>
  <si>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</si>
  <si>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</si>
  <si>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</si>
  <si>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</si>
  <si>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</si>
  <si>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</si>
  <si>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</si>
  <si>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</si>
  <si>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</si>
  <si>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</si>
  <si>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</si>
  <si>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</si>
  <si>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</si>
  <si>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</si>
  <si>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</si>
  <si>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</si>
  <si>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</si>
  <si>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</si>
  <si>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</si>
  <si>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</si>
  <si>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</si>
  <si>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</si>
  <si>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</si>
  <si>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</si>
  <si>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</si>
  <si>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</si>
  <si>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</si>
  <si>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</si>
  <si>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</si>
  <si>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</si>
  <si>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</si>
  <si>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</si>
  <si>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</si>
  <si>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</si>
  <si>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</si>
  <si>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</si>
  <si>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</si>
  <si>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</si>
  <si>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</si>
  <si>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</si>
  <si>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</si>
  <si>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</si>
  <si>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</si>
  <si>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</si>
  <si>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</si>
  <si>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</si>
  <si>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</si>
  <si>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</si>
  <si>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</si>
  <si>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</si>
  <si>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</si>
  <si>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</si>
  <si>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</si>
  <si>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</si>
  <si>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</si>
  <si>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</si>
  <si>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</si>
  <si>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</si>
  <si>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</si>
  <si>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</si>
  <si>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</si>
  <si>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</si>
  <si>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</si>
  <si>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</si>
  <si>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</si>
  <si>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</si>
  <si>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</si>
  <si>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</si>
  <si>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</si>
  <si>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</si>
  <si>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</si>
  <si>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</si>
  <si>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</si>
  <si>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</si>
  <si>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</si>
  <si>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</si>
  <si>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</si>
  <si>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</si>
  <si>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</si>
  <si>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</si>
  <si>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</si>
  <si>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</si>
  <si>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</si>
  <si>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</si>
  <si>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</si>
  <si>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</si>
  <si>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</si>
  <si>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</si>
  <si>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</si>
  <si>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</si>
  <si>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</si>
  <si>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</si>
  <si>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</si>
  <si>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</si>
  <si>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</si>
  <si>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</si>
  <si>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</si>
  <si>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</si>
  <si>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</si>
  <si>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</si>
  <si>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</si>
  <si>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</si>
  <si>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</si>
  <si>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</si>
  <si>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</si>
  <si>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</si>
  <si>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</si>
  <si>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</si>
  <si>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</si>
  <si>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</si>
  <si>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</si>
  <si>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</si>
  <si>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</si>
  <si>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</si>
  <si>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</si>
  <si>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</si>
  <si>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</si>
  <si>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</si>
  <si>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</si>
  <si>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</si>
  <si>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</si>
  <si>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</si>
  <si>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</si>
  <si>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</si>
  <si>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</si>
  <si>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</si>
  <si>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</si>
  <si>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</si>
  <si>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</si>
  <si>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</si>
  <si>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</si>
  <si>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</si>
  <si>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</si>
  <si>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</si>
  <si>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</si>
  <si>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</si>
  <si>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</si>
  <si>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</si>
  <si>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</si>
  <si>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</si>
  <si>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</si>
  <si>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</si>
  <si>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</si>
  <si>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</si>
  <si>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</si>
  <si>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</si>
  <si>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</si>
  <si>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</si>
  <si>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</si>
  <si>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</si>
  <si>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</si>
  <si>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</si>
  <si>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</si>
  <si>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</si>
  <si>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</si>
  <si>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</si>
  <si>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</si>
  <si>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</si>
  <si>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</si>
  <si>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</si>
  <si>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</si>
  <si>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</si>
  <si>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</si>
  <si>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</si>
  <si>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</si>
  <si>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</si>
  <si>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</si>
  <si>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</si>
  <si>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</si>
  <si>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</si>
  <si>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</si>
  <si>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</si>
  <si>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</si>
  <si>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</si>
  <si>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</si>
  <si>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</si>
  <si>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</si>
  <si>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</si>
  <si>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</si>
  <si>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</si>
  <si>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</si>
  <si>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</si>
  <si>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</si>
  <si>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</si>
  <si>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</si>
  <si>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</si>
  <si>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</si>
  <si>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</si>
  <si>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</si>
  <si>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</si>
  <si>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</si>
  <si>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</si>
  <si>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</si>
  <si>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</si>
  <si>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</si>
  <si>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</si>
  <si>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</si>
  <si>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</si>
  <si>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</si>
  <si>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</si>
  <si>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</si>
  <si>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</si>
  <si>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</si>
  <si>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</si>
  <si>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</si>
  <si>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</si>
  <si>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</si>
  <si>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</si>
  <si>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</si>
  <si>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</si>
  <si>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</si>
  <si>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</si>
  <si>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</si>
  <si>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</si>
  <si>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</si>
  <si>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</si>
  <si>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</si>
  <si>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</si>
  <si>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</si>
  <si>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</si>
  <si>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</si>
  <si>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</si>
  <si>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</si>
  <si>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</si>
  <si>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</si>
  <si>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</si>
  <si>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</si>
  <si>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</si>
  <si>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</si>
  <si>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</si>
  <si>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</si>
  <si>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</si>
  <si>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</si>
  <si>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</si>
  <si>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</si>
  <si>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</si>
  <si>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</si>
  <si>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</si>
  <si>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</si>
  <si>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</si>
  <si>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</si>
  <si>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</si>
  <si>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</si>
  <si>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</si>
  <si>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</si>
  <si>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</si>
  <si>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</si>
  <si>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</si>
  <si>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</si>
  <si>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</si>
  <si>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</si>
  <si>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</si>
  <si>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</si>
  <si>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</si>
  <si>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</si>
  <si>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</si>
  <si>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</si>
  <si>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</si>
  <si>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</si>
  <si>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</si>
  <si>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</si>
  <si>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</si>
  <si>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</si>
  <si>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</si>
  <si>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</si>
  <si>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</si>
  <si>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</si>
  <si>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</si>
  <si>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</si>
  <si>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</si>
  <si>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</si>
  <si>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</si>
  <si>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</si>
  <si>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</si>
  <si>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</si>
  <si>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</si>
  <si>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</si>
  <si>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</si>
  <si>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</si>
  <si>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</si>
  <si>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</si>
  <si>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</si>
  <si>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</si>
  <si>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</si>
  <si>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</si>
  <si>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</si>
  <si>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</si>
  <si>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</si>
  <si>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</si>
  <si>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</si>
  <si>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</si>
  <si>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</si>
  <si>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</si>
  <si>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</si>
  <si>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</si>
  <si>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</si>
  <si>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</si>
  <si>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</si>
  <si>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</si>
  <si>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</si>
  <si>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</si>
  <si>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</si>
  <si>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</si>
  <si>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</si>
  <si>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</si>
  <si>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</si>
  <si>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</si>
  <si>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</si>
  <si>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</si>
  <si>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</si>
  <si>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</si>
  <si>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</si>
  <si>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</si>
  <si>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</si>
  <si>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</si>
  <si>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</si>
  <si>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</si>
  <si>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</si>
  <si>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</si>
  <si>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</si>
  <si>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</si>
  <si>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</si>
  <si>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</si>
  <si>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</si>
  <si>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</si>
  <si>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</si>
  <si>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</si>
  <si>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</si>
  <si>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</si>
  <si>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</si>
  <si>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</si>
  <si>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</si>
  <si>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</si>
  <si>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</si>
  <si>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</si>
  <si>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</si>
  <si>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</si>
  <si>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</si>
  <si>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</si>
  <si>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</si>
  <si>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</si>
  <si>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</si>
  <si>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</si>
  <si>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</si>
  <si>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</si>
  <si>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</si>
  <si>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</si>
  <si>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</si>
  <si>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</si>
  <si>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</si>
  <si>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</si>
  <si>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</si>
  <si>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</si>
  <si>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</si>
  <si>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</si>
  <si>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</si>
  <si>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</si>
  <si>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</si>
  <si>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</si>
  <si>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</si>
  <si>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</si>
  <si>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</si>
  <si>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</si>
  <si>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</si>
  <si>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</si>
  <si>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</si>
  <si>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</si>
  <si>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</si>
  <si>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</si>
  <si>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</si>
  <si>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</si>
  <si>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</si>
  <si>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</si>
  <si>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</si>
  <si>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</si>
  <si>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</si>
  <si>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</si>
  <si>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</si>
  <si>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</si>
  <si>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</si>
  <si>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</si>
  <si>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</si>
  <si>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</si>
  <si>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</si>
  <si>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</si>
  <si>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</si>
  <si>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</si>
  <si>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</si>
  <si>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</si>
  <si>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</si>
  <si>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</si>
  <si>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</si>
  <si>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</si>
  <si>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</si>
  <si>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</si>
  <si>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</si>
  <si>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</si>
  <si>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</si>
  <si>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</si>
  <si>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</si>
  <si>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</si>
  <si>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</si>
  <si>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</si>
  <si>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</si>
  <si>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</si>
  <si>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</si>
  <si>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</si>
  <si>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</si>
  <si>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</si>
  <si>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</si>
  <si>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</si>
  <si>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</si>
  <si>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</si>
  <si>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</si>
  <si>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</si>
  <si>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</si>
  <si>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</si>
  <si>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</si>
  <si>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</si>
  <si>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</si>
  <si>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</si>
  <si>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</si>
  <si>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</si>
  <si>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</si>
  <si>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</si>
  <si>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</si>
  <si>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</si>
  <si>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</si>
  <si>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</si>
  <si>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</si>
  <si>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</si>
  <si>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</si>
  <si>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</si>
  <si>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</si>
  <si>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</si>
  <si>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</si>
  <si>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</si>
  <si>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</si>
  <si>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</si>
  <si>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</si>
  <si>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</si>
  <si>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</si>
  <si>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</si>
  <si>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</si>
  <si>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</si>
  <si>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</si>
  <si>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</si>
  <si>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</si>
  <si>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</si>
  <si>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</si>
  <si>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</si>
  <si>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</si>
  <si>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</si>
  <si>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</si>
  <si>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</si>
  <si>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</si>
  <si>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</si>
  <si>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</si>
  <si>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</si>
  <si>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</si>
  <si>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</si>
  <si>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</si>
  <si>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</si>
  <si>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</si>
  <si>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</si>
  <si>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</si>
  <si>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</si>
  <si>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</si>
  <si>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</si>
  <si>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</si>
  <si>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</si>
  <si>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</si>
  <si>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</si>
  <si>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</si>
  <si>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</si>
  <si>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</si>
  <si>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</si>
  <si>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</si>
  <si>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</si>
  <si>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</si>
  <si>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</si>
  <si>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</si>
  <si>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</si>
  <si>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</si>
  <si>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</si>
  <si>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</si>
  <si>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</si>
  <si>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</si>
  <si>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</si>
  <si>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</si>
  <si>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</si>
  <si>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</si>
  <si>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</si>
  <si>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</si>
  <si>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</si>
  <si>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</si>
  <si>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</si>
  <si>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</si>
  <si>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</si>
  <si>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</si>
  <si>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</si>
  <si>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</si>
  <si>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</si>
  <si>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</si>
  <si>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</si>
  <si>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</si>
  <si>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</si>
  <si>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</si>
  <si>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</si>
  <si>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</si>
  <si>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</si>
  <si>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</si>
  <si>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</si>
  <si>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</si>
  <si>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</si>
  <si>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</si>
  <si>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</si>
  <si>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</si>
  <si>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</si>
  <si>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</si>
  <si>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</si>
  <si>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</si>
  <si>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</si>
  <si>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</si>
  <si>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</si>
  <si>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</si>
  <si>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</si>
  <si>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</si>
  <si>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</si>
  <si>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</si>
  <si>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</si>
  <si>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</si>
  <si>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</si>
  <si>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</si>
  <si>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</si>
  <si>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</si>
  <si>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</si>
  <si>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</si>
  <si>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</si>
  <si>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</si>
  <si>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</si>
  <si>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</si>
  <si>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</si>
  <si>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</si>
  <si>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</si>
  <si>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</si>
  <si>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</si>
  <si>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</si>
  <si>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</si>
  <si>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</si>
  <si>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</si>
  <si>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</si>
  <si>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</si>
  <si>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</si>
  <si>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</si>
  <si>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</si>
  <si>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</si>
  <si>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</si>
  <si>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</si>
  <si>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</si>
  <si>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</si>
  <si>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</si>
  <si>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</si>
  <si>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</si>
  <si>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</si>
  <si>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</si>
  <si>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</si>
  <si>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</si>
  <si>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</si>
  <si>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</si>
  <si>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</si>
  <si>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</si>
  <si>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</si>
  <si>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</si>
  <si>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</si>
  <si>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</si>
  <si>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</si>
  <si>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</si>
  <si>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</si>
  <si>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</si>
  <si>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</si>
  <si>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</si>
  <si>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</si>
  <si>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</si>
  <si>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</si>
  <si>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</si>
  <si>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</si>
  <si>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</si>
  <si>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</si>
  <si>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</si>
  <si>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</si>
  <si>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</si>
  <si>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</si>
  <si>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</si>
  <si>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</si>
  <si>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</si>
  <si>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</si>
  <si>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</si>
  <si>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</si>
  <si>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</si>
  <si>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</si>
  <si>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</si>
  <si>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</si>
  <si>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</si>
  <si>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</si>
  <si>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</si>
  <si>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</si>
  <si>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</si>
  <si>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</si>
  <si>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</si>
  <si>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</si>
  <si>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</si>
  <si>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</si>
  <si>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</si>
  <si>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</si>
  <si>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</si>
  <si>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</si>
  <si>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</si>
  <si>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</si>
  <si>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</si>
  <si>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</si>
  <si>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</si>
  <si>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</si>
  <si>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</si>
  <si>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</si>
  <si>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</si>
  <si>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</si>
  <si>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</si>
  <si>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</si>
  <si>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</si>
  <si>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</si>
  <si>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</si>
  <si>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</si>
  <si>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</si>
  <si>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</si>
  <si>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</si>
  <si>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</si>
  <si>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</si>
  <si>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</si>
  <si>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</si>
  <si>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</si>
  <si>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</si>
  <si>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</si>
  <si>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</si>
  <si>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</si>
  <si>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</si>
  <si>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</si>
  <si>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</si>
  <si>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</si>
  <si>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</si>
  <si>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</si>
  <si>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</si>
  <si>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</si>
  <si>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</si>
  <si>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</si>
  <si>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</si>
  <si>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</si>
  <si>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</si>
  <si>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</si>
  <si>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</si>
  <si>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</si>
  <si>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</si>
  <si>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</si>
  <si>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</si>
  <si>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</si>
  <si>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</si>
  <si>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</si>
  <si>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</si>
  <si>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</si>
  <si>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</si>
  <si>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</si>
  <si>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</si>
  <si>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</si>
  <si>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</si>
  <si>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</si>
  <si>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</si>
  <si>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</si>
  <si>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</si>
  <si>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</si>
  <si>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</si>
  <si>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</si>
  <si>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</si>
  <si>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</si>
  <si>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</si>
  <si>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</si>
  <si>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</si>
  <si>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</si>
  <si>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</si>
  <si>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</si>
  <si>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</si>
  <si>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</si>
  <si>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</si>
  <si>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</si>
  <si>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</si>
  <si>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</si>
  <si>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</si>
  <si>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</si>
  <si>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</si>
  <si>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</si>
  <si>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</si>
  <si>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</si>
  <si>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</si>
  <si>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</si>
  <si>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</si>
  <si>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</si>
  <si>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</si>
  <si>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</si>
  <si>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</si>
  <si>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</si>
  <si>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</si>
  <si>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</si>
  <si>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</si>
  <si>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</si>
  <si>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</si>
  <si>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</si>
  <si>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</si>
  <si>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</si>
  <si>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</si>
  <si>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</si>
  <si>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</si>
  <si>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</si>
  <si>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</si>
  <si>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</si>
  <si>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</si>
  <si>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</si>
  <si>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</si>
  <si>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</si>
  <si>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</si>
  <si>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</si>
  <si>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</si>
  <si>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</si>
  <si>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</si>
  <si>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</si>
  <si>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</si>
  <si>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</si>
  <si>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</si>
  <si>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</si>
  <si>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</si>
  <si>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</si>
  <si>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</si>
  <si>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</si>
  <si>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</si>
  <si>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</si>
  <si>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</si>
  <si>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</si>
  <si>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</si>
  <si>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</si>
  <si>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</si>
  <si>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</si>
  <si>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</si>
  <si>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</si>
  <si>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</si>
  <si>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</si>
  <si>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</si>
  <si>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</si>
  <si>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</si>
  <si>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</si>
  <si>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</si>
  <si>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</si>
  <si>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</si>
  <si>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</si>
  <si>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</si>
  <si>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</si>
  <si>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</si>
  <si>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</si>
  <si>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</si>
  <si>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</si>
  <si>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</si>
  <si>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</si>
  <si>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</si>
  <si>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</si>
  <si>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</si>
  <si>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</si>
  <si>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</si>
  <si>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</si>
  <si>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</si>
  <si>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</si>
  <si>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</si>
  <si>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</si>
  <si>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</si>
  <si>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</si>
  <si>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</si>
  <si>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</si>
  <si>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</si>
  <si>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</si>
  <si>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</si>
  <si>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</si>
  <si>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</si>
  <si>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</si>
  <si>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</si>
  <si>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</si>
  <si>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</si>
  <si>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</si>
  <si>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</si>
  <si>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</si>
  <si>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</si>
  <si>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</si>
  <si>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</si>
  <si>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</si>
  <si>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</si>
  <si>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</si>
  <si>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</si>
  <si>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</si>
  <si>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</si>
  <si>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</si>
  <si>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</si>
  <si>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</si>
  <si>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</si>
  <si>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</si>
  <si>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</si>
  <si>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</si>
  <si>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</si>
  <si>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</si>
  <si>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</si>
  <si>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</si>
  <si>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</si>
  <si>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</si>
  <si>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</si>
  <si>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</si>
  <si>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</si>
  <si>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</si>
  <si>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</si>
  <si>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</si>
  <si>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</si>
  <si>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</si>
  <si>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</si>
  <si>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</si>
  <si>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</si>
  <si>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</si>
  <si>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</si>
  <si>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</si>
  <si>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</si>
  <si>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</si>
  <si>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</si>
  <si>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</si>
  <si>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</si>
  <si>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</si>
  <si>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</si>
  <si>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</si>
  <si>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</si>
  <si>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</si>
  <si>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</si>
  <si>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</si>
  <si>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</si>
  <si>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</si>
  <si>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</si>
  <si>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</si>
  <si>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</si>
  <si>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</si>
  <si>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</si>
  <si>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</si>
  <si>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</si>
  <si>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</si>
  <si>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</si>
  <si>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</si>
  <si>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</si>
  <si>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</si>
  <si>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</si>
  <si>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</si>
  <si>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</si>
  <si>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</si>
  <si>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</si>
  <si>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</si>
  <si>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</si>
  <si>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</si>
  <si>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</si>
  <si>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</si>
  <si>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</si>
  <si>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</si>
  <si>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</si>
  <si>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</si>
  <si>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</si>
  <si>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</si>
  <si>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</si>
  <si>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</si>
  <si>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</si>
  <si>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</si>
  <si>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</si>
  <si>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</si>
  <si>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</si>
  <si>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</si>
  <si>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</si>
  <si>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</si>
  <si>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</si>
  <si>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</si>
  <si>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</si>
  <si>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</si>
  <si>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</si>
  <si>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</si>
  <si>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</si>
  <si>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</si>
  <si>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</si>
  <si>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</si>
  <si>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</si>
  <si>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</si>
  <si>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</si>
  <si>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</si>
  <si>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</si>
  <si>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</si>
  <si>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</si>
  <si>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</si>
  <si>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</si>
  <si>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</si>
  <si>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</si>
  <si>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</si>
  <si>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</si>
  <si>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</si>
  <si>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</si>
  <si>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</si>
  <si>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</si>
  <si>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</si>
  <si>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</si>
  <si>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</si>
  <si>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</si>
  <si>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</si>
  <si>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</si>
  <si>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</si>
  <si>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</si>
  <si>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</si>
  <si>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</si>
  <si>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</si>
  <si>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</si>
  <si>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</si>
  <si>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</si>
  <si>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</si>
  <si>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</si>
  <si>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</si>
  <si>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</si>
  <si>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</si>
  <si>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</si>
  <si>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</si>
  <si>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</si>
  <si>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</si>
  <si>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</si>
  <si>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</si>
  <si>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</si>
  <si>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</si>
  <si>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</si>
  <si>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</si>
  <si>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</si>
  <si>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</si>
  <si>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</si>
  <si>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</si>
  <si>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</si>
  <si>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</si>
  <si>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</si>
  <si>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</si>
  <si>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</si>
  <si>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</si>
  <si>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</si>
  <si>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</si>
  <si>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</si>
  <si>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</si>
  <si>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</si>
  <si>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</si>
  <si>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</si>
  <si>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</si>
  <si>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</si>
  <si>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</si>
  <si>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</si>
  <si>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</si>
  <si>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</si>
  <si>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</si>
  <si>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</si>
  <si>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</si>
  <si>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</si>
  <si>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</si>
  <si>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</si>
  <si>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</si>
  <si>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</si>
  <si>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</si>
  <si>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</si>
  <si>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</si>
  <si>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</si>
  <si>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</si>
  <si>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</si>
  <si>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</si>
  <si>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</si>
  <si>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</si>
  <si>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</si>
  <si>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</si>
  <si>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</si>
  <si>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</si>
  <si>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</si>
  <si>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</si>
  <si>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</si>
  <si>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</si>
  <si>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</si>
  <si>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</si>
  <si>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</si>
  <si>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</si>
  <si>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</si>
  <si>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</si>
  <si>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</si>
  <si>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</si>
  <si>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</si>
  <si>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</si>
  <si>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</si>
  <si>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</si>
  <si>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</si>
  <si>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</si>
  <si>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</si>
  <si>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</si>
  <si>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</si>
  <si>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</si>
  <si>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</si>
  <si>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</si>
  <si>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</si>
  <si>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</si>
  <si>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</si>
  <si>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</si>
  <si>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</si>
  <si>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</si>
  <si>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</si>
  <si>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</si>
  <si>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</si>
  <si>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</si>
  <si>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</si>
  <si>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</si>
  <si>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</si>
  <si>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</si>
  <si>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</si>
  <si>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</si>
  <si>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</si>
  <si>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</si>
  <si>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</si>
  <si>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</si>
  <si>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</si>
  <si>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</si>
  <si>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</si>
  <si>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</si>
  <si>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</si>
  <si>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</si>
  <si>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</si>
  <si>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</si>
  <si>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</si>
  <si>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</si>
  <si>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</si>
  <si>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</si>
  <si>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</si>
  <si>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</si>
  <si>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</si>
  <si>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</si>
  <si>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</si>
  <si>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</si>
  <si>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</si>
  <si>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</si>
  <si>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</si>
  <si>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</si>
  <si>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</si>
  <si>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</si>
  <si>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</si>
  <si>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</si>
  <si>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</si>
  <si>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</si>
  <si>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</si>
  <si>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</si>
  <si>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</si>
  <si>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</si>
  <si>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</si>
  <si>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</si>
  <si>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</si>
  <si>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</si>
  <si>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</si>
  <si>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</si>
  <si>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</si>
  <si>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</si>
  <si>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</si>
  <si>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</si>
  <si>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</si>
  <si>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</si>
  <si>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</si>
  <si>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</si>
  <si>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</si>
  <si>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</si>
  <si>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</si>
  <si>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</si>
  <si>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</si>
  <si>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</si>
  <si>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</si>
  <si>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</si>
  <si>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</si>
  <si>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</si>
  <si>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</si>
  <si>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</si>
  <si>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</si>
  <si>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</si>
  <si>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</si>
  <si>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</si>
  <si>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</si>
  <si>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</si>
  <si>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</si>
  <si>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</si>
  <si>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</si>
  <si>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</si>
  <si>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</si>
  <si>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</si>
  <si>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</si>
  <si>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</si>
  <si>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</si>
  <si>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</si>
  <si>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</si>
  <si>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</si>
  <si>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</si>
  <si>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</si>
  <si>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</si>
  <si>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</si>
  <si>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</si>
  <si>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</si>
  <si>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</si>
  <si>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</si>
  <si>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</si>
  <si>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</si>
  <si>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</si>
  <si>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</si>
  <si>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</si>
  <si>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</si>
  <si>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</si>
  <si>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</si>
  <si>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</si>
  <si>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</si>
  <si>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</si>
  <si>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</si>
  <si>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</si>
  <si>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</si>
  <si>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</si>
  <si>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</si>
  <si>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</si>
  <si>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</si>
  <si>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</si>
  <si>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</si>
  <si>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</si>
  <si>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</si>
  <si>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</si>
  <si>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</si>
  <si>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</si>
  <si>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</si>
  <si>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</si>
  <si>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</si>
  <si>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</si>
  <si>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</si>
  <si>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</si>
  <si>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</si>
  <si>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</si>
  <si>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</si>
  <si>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</si>
  <si>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</si>
  <si>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</si>
  <si>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</si>
  <si>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</si>
  <si>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</si>
  <si>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</si>
  <si>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</si>
  <si>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</si>
  <si>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</si>
  <si>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</si>
  <si>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</si>
  <si>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</si>
  <si>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</si>
  <si>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</si>
  <si>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</si>
  <si>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</si>
  <si>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</si>
  <si>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</si>
  <si>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</si>
  <si>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</si>
  <si>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</si>
  <si>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</si>
  <si>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</si>
  <si>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</si>
  <si>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</si>
  <si>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</si>
  <si>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</si>
  <si>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</si>
  <si>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</si>
  <si>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</si>
  <si>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</si>
  <si>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</si>
  <si>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</si>
  <si>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</si>
  <si>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</si>
  <si>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</si>
  <si>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</si>
  <si>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</si>
  <si>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</si>
  <si>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</si>
  <si>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</si>
  <si>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</si>
  <si>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</si>
  <si>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</si>
  <si>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</si>
  <si>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</si>
  <si>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</si>
  <si>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</si>
  <si>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</si>
  <si>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</si>
  <si>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</si>
  <si>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</si>
  <si>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</si>
  <si>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</si>
  <si>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</si>
  <si>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</si>
  <si>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</si>
  <si>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</si>
  <si>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</si>
  <si>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</si>
  <si>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</si>
  <si>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</si>
  <si>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</si>
  <si>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</si>
  <si>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</si>
  <si>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</si>
  <si>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</si>
  <si>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</si>
  <si>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</si>
  <si>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</si>
  <si>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</si>
  <si>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</si>
  <si>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</si>
  <si>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</si>
  <si>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</si>
  <si>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</si>
  <si>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</si>
  <si>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</si>
  <si>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</si>
  <si>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</si>
  <si>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</si>
  <si>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</si>
  <si>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</si>
  <si>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</si>
  <si>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</si>
  <si>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</si>
  <si>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</si>
  <si>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</si>
  <si>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</si>
  <si>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</si>
  <si>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</si>
  <si>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</si>
  <si>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</si>
  <si>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</si>
  <si>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</si>
  <si>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</si>
  <si>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</si>
  <si>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</si>
  <si>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</si>
  <si>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</si>
  <si>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</si>
  <si>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</si>
  <si>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</si>
  <si>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</si>
  <si>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</si>
  <si>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</si>
  <si>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</si>
  <si>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</si>
  <si>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</si>
  <si>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</si>
  <si>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</si>
  <si>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</si>
  <si>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</si>
  <si>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</si>
  <si>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</si>
  <si>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</si>
  <si>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</si>
  <si>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</si>
  <si>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</si>
  <si>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</si>
  <si>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</si>
  <si>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</si>
  <si>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</si>
  <si>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</si>
  <si>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</si>
  <si>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</si>
  <si>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</si>
  <si>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</si>
  <si>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</si>
  <si>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</si>
  <si>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</si>
  <si>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</si>
  <si>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</si>
  <si>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</si>
  <si>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</si>
  <si>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</si>
  <si>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</si>
  <si>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</si>
  <si>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</si>
  <si>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</si>
  <si>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</si>
  <si>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</si>
  <si>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</si>
  <si>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</si>
  <si>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</si>
  <si>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</si>
  <si>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</si>
  <si>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</si>
  <si>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</si>
  <si>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</si>
  <si>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</si>
  <si>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</si>
  <si>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</si>
  <si>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</si>
  <si>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</si>
  <si>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</si>
  <si>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</si>
  <si>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</si>
  <si>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</si>
  <si>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</si>
  <si>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</si>
  <si>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</si>
  <si>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</si>
  <si>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</si>
  <si>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</si>
  <si>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</si>
  <si>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</si>
  <si>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</si>
  <si>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</si>
  <si>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</si>
  <si>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</si>
  <si>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</si>
  <si>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</si>
  <si>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</si>
  <si>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</si>
  <si>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</si>
  <si>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</si>
  <si>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</si>
  <si>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</si>
  <si>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</si>
  <si>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</si>
  <si>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</si>
  <si>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</si>
  <si>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</si>
  <si>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</si>
  <si>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</si>
  <si>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</si>
  <si>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</si>
  <si>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</si>
  <si>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</si>
  <si>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</si>
  <si>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</si>
  <si>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</si>
  <si>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</si>
  <si>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</si>
  <si>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</si>
  <si>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</si>
  <si>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</si>
  <si>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</si>
  <si>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</si>
  <si>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</si>
  <si>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</si>
  <si>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</si>
  <si>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</si>
  <si>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</si>
  <si>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</si>
  <si>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</si>
  <si>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</si>
  <si>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</si>
  <si>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</si>
  <si>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</si>
  <si>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</si>
  <si>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</si>
  <si>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</si>
  <si>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</si>
  <si>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</si>
  <si>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</si>
  <si>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</si>
  <si>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</si>
  <si>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</si>
  <si>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</si>
  <si>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</si>
  <si>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</si>
  <si>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</si>
  <si>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</si>
  <si>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</si>
  <si>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</si>
  <si>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</si>
  <si>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</si>
  <si>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</si>
  <si>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</si>
  <si>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</si>
  <si>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</si>
  <si>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</si>
  <si>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</si>
  <si>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</si>
  <si>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</si>
  <si>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</si>
  <si>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</si>
  <si>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</si>
  <si>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</si>
  <si>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</si>
  <si>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</si>
  <si>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</si>
  <si>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</si>
  <si>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</si>
  <si>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</si>
  <si>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</si>
  <si>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</si>
  <si>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</si>
  <si>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</si>
  <si>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</si>
  <si>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</si>
  <si>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</si>
  <si>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</si>
  <si>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</si>
  <si>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</si>
  <si>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</si>
  <si>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</si>
  <si>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</si>
  <si>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</si>
  <si>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</si>
  <si>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</si>
  <si>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</si>
  <si>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</si>
  <si>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</si>
  <si>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</si>
  <si>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</si>
  <si>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</si>
  <si>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</si>
  <si>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</si>
  <si>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</si>
  <si>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</si>
  <si>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</si>
  <si>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</si>
  <si>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</si>
  <si>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</si>
  <si>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</si>
  <si>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</si>
  <si>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</si>
  <si>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</si>
  <si>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</si>
  <si>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</si>
  <si>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</si>
  <si>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</si>
  <si>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</si>
  <si>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</si>
  <si>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</si>
  <si>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</si>
  <si>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</si>
  <si>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</si>
  <si>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</si>
  <si>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</si>
  <si>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</si>
  <si>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</si>
  <si>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</si>
  <si>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</si>
  <si>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</si>
  <si>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</si>
  <si>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</si>
  <si>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</si>
  <si>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</si>
  <si>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</si>
  <si>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</si>
  <si>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</si>
  <si>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</si>
  <si>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</si>
  <si>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</si>
  <si>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</si>
  <si>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</si>
  <si>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</si>
  <si>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</si>
  <si>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</si>
  <si>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</si>
  <si>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</si>
  <si>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</si>
  <si>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</si>
  <si>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</si>
  <si>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</si>
  <si>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</si>
  <si>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</si>
  <si>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</si>
  <si>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</si>
  <si>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</si>
  <si>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</si>
  <si>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</si>
  <si>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</si>
  <si>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</si>
  <si>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</si>
  <si>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</si>
  <si>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</si>
  <si>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</si>
  <si>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</si>
  <si>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</si>
  <si>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</si>
  <si>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</si>
  <si>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</si>
  <si>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</si>
  <si>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</si>
  <si>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</si>
  <si>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</si>
  <si>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</si>
  <si>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</si>
  <si>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</si>
  <si>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</si>
  <si>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</si>
  <si>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</si>
  <si>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</si>
  <si>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</si>
  <si>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</si>
  <si>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</si>
  <si>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</si>
  <si>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</si>
  <si>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</si>
  <si>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</si>
  <si>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</si>
  <si>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</si>
  <si>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</si>
  <si>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</si>
  <si>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</si>
  <si>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</si>
  <si>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</si>
  <si>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</si>
  <si>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</si>
  <si>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</si>
  <si>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</si>
  <si>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</si>
  <si>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</si>
  <si>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</si>
  <si>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</si>
  <si>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</si>
  <si>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</si>
  <si>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</si>
  <si>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</si>
  <si>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</si>
  <si>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</si>
  <si>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</si>
  <si>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</si>
  <si>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</si>
  <si>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</si>
  <si>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</si>
  <si>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</si>
  <si>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</si>
  <si>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</si>
  <si>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</si>
  <si>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</si>
  <si>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</si>
  <si>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</si>
  <si>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</si>
  <si>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</si>
  <si>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</si>
  <si>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</si>
  <si>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</si>
  <si>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</si>
  <si>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</si>
  <si>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</si>
  <si>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</si>
  <si>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</si>
  <si>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</si>
  <si>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</si>
  <si>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</si>
  <si>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</si>
  <si>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</si>
  <si>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</si>
  <si>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</si>
  <si>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</si>
  <si>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</si>
  <si>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</si>
  <si>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</si>
  <si>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</si>
  <si>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</si>
  <si>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</si>
  <si>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</si>
  <si>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</si>
  <si>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</si>
  <si>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</si>
  <si>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</si>
  <si>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</si>
  <si>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</si>
  <si>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</si>
  <si>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</si>
  <si>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</si>
  <si>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</si>
  <si>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</si>
  <si>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</si>
  <si>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</si>
  <si>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</si>
  <si>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</si>
  <si>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</si>
  <si>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</si>
  <si>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</si>
  <si>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</si>
  <si>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</si>
  <si>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</si>
  <si>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</si>
  <si>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</si>
  <si>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</si>
  <si>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</si>
  <si>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</si>
  <si>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</si>
  <si>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</si>
  <si>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</si>
  <si>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</si>
  <si>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</si>
  <si>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</si>
  <si>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</si>
  <si>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</si>
  <si>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</si>
  <si>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</si>
  <si>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</si>
  <si>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</si>
  <si>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</si>
  <si>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</si>
  <si>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</si>
  <si>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</si>
  <si>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</si>
  <si>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</si>
  <si>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</si>
  <si>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</si>
  <si>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</si>
  <si>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</si>
  <si>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</si>
  <si>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</si>
  <si>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</si>
  <si>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</si>
  <si>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</si>
  <si>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</si>
  <si>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</si>
  <si>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</si>
  <si>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</si>
  <si>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</si>
  <si>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</si>
  <si>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</si>
  <si>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</si>
  <si>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</si>
  <si>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</si>
  <si>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</si>
  <si>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</si>
  <si>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</si>
  <si>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</si>
  <si>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</si>
  <si>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</si>
  <si>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</si>
  <si>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</si>
  <si>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</si>
  <si>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</si>
  <si>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</si>
  <si>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</si>
  <si>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</si>
  <si>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</si>
  <si>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</si>
  <si>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</si>
  <si>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</si>
  <si>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</si>
  <si>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</si>
  <si>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</si>
  <si>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</si>
  <si>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</si>
  <si>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</si>
  <si>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</si>
  <si>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</si>
  <si>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</si>
  <si>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</si>
  <si>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</si>
  <si>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</si>
  <si>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</si>
  <si>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</si>
  <si>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</si>
  <si>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</si>
  <si>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</si>
  <si>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</si>
  <si>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</si>
  <si>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</si>
  <si>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</si>
  <si>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</si>
  <si>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</si>
  <si>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</si>
  <si>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</si>
  <si>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</si>
  <si>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</si>
  <si>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</si>
  <si>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</si>
  <si>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</si>
  <si>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</si>
  <si>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</si>
  <si>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</si>
  <si>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</si>
  <si>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</si>
  <si>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</si>
  <si>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</si>
  <si>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</si>
  <si>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</si>
  <si>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</si>
  <si>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</si>
  <si>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</si>
  <si>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</si>
  <si>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</si>
  <si>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</si>
  <si>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</si>
  <si>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</si>
  <si>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</si>
  <si>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</si>
  <si>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</si>
  <si>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</si>
  <si>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</si>
  <si>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</si>
  <si>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</si>
  <si>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</si>
  <si>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</si>
  <si>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</si>
  <si>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</si>
  <si>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</si>
  <si>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</si>
  <si>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</si>
  <si>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</si>
  <si>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</si>
  <si>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</si>
  <si>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</si>
  <si>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</si>
  <si>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</si>
  <si>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</si>
  <si>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</si>
  <si>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</si>
  <si>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</si>
  <si>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</si>
  <si>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</si>
  <si>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</si>
  <si>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</si>
  <si>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</si>
  <si>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</si>
  <si>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</si>
  <si>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</si>
  <si>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</si>
  <si>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</si>
  <si>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</si>
  <si>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</si>
  <si>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</si>
  <si>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</si>
  <si>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</si>
  <si>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</si>
  <si>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</si>
  <si>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</si>
  <si>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</si>
  <si>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</si>
  <si>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</si>
  <si>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</si>
  <si>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</si>
  <si>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</si>
  <si>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</si>
  <si>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</si>
  <si>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</si>
  <si>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</si>
  <si>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</si>
  <si>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</si>
  <si>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</si>
  <si>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</si>
  <si>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</si>
  <si>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</si>
  <si>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</si>
  <si>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</si>
  <si>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</si>
  <si>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</si>
  <si>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</si>
  <si>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</si>
  <si>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</si>
  <si>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</si>
  <si>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</si>
  <si>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</si>
  <si>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</si>
  <si>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</si>
  <si>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</si>
  <si>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</si>
  <si>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</si>
  <si>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</si>
  <si>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</si>
  <si>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</si>
  <si>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</si>
  <si>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</si>
  <si>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</si>
  <si>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</si>
  <si>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</si>
  <si>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</si>
  <si>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</si>
  <si>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</si>
  <si>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</si>
  <si>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</si>
  <si>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</si>
  <si>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</si>
  <si>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</si>
  <si>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</si>
  <si>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</si>
  <si>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</si>
  <si>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</si>
  <si>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</si>
  <si>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</si>
  <si>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</si>
  <si>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</si>
  <si>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</si>
  <si>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</si>
  <si>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</si>
  <si>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</si>
  <si>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</si>
  <si>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</si>
  <si>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</si>
  <si>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</si>
  <si>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</si>
  <si>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</si>
  <si>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</si>
  <si>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</si>
  <si>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</si>
  <si>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</si>
  <si>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</si>
  <si>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</si>
  <si>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</si>
  <si>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</si>
  <si>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</si>
  <si>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</si>
  <si>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</si>
  <si>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</si>
  <si>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</si>
  <si>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</si>
  <si>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</si>
  <si>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</si>
  <si>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</si>
  <si>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</si>
  <si>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</si>
  <si>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</si>
  <si>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</si>
  <si>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</si>
  <si>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</si>
  <si>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</si>
  <si>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</si>
  <si>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</si>
  <si>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</si>
  <si>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</si>
  <si>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</si>
  <si>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</si>
  <si>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</si>
  <si>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</si>
  <si>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</si>
  <si>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</si>
  <si>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</si>
  <si>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</si>
  <si>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</si>
  <si>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</si>
  <si>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</si>
  <si>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</si>
  <si>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</si>
  <si>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</si>
  <si>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</si>
  <si>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</si>
  <si>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</si>
  <si>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</si>
  <si>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</si>
  <si>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</si>
  <si>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</si>
  <si>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</si>
  <si>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</si>
  <si>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</si>
  <si>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</si>
  <si>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</si>
  <si>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</si>
  <si>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</si>
  <si>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</si>
  <si>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</si>
  <si>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</si>
  <si>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</si>
  <si>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</si>
  <si>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</si>
  <si>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</si>
  <si>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</si>
  <si>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</si>
  <si>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</si>
  <si>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</si>
  <si>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</si>
  <si>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</si>
  <si>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</si>
  <si>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</si>
  <si>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</si>
  <si>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</si>
  <si>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</si>
  <si>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</si>
  <si>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</si>
  <si>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</si>
  <si>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</si>
  <si>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</si>
  <si>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</si>
  <si>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</si>
  <si>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</si>
  <si>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</si>
  <si>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</si>
  <si>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</si>
  <si>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</si>
  <si>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</si>
  <si>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</si>
  <si>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</si>
  <si>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</si>
  <si>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</si>
  <si>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</si>
  <si>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</si>
  <si>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</si>
  <si>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</si>
  <si>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</si>
  <si>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</si>
  <si>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</si>
  <si>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</si>
  <si>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</si>
  <si>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</si>
  <si>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</si>
  <si>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</si>
  <si>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</si>
  <si>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</si>
  <si>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</si>
  <si>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</si>
  <si>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</si>
  <si>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</si>
  <si>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</si>
  <si>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</si>
  <si>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</si>
  <si>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</si>
  <si>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</si>
  <si>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</si>
  <si>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</si>
  <si>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</si>
  <si>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</si>
  <si>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</si>
  <si>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</si>
  <si>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</si>
  <si>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</si>
  <si>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</si>
  <si>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</si>
  <si>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</si>
  <si>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</si>
  <si>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</si>
  <si>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</si>
  <si>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</si>
  <si>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</si>
  <si>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</si>
  <si>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</si>
  <si>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</si>
  <si>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</si>
  <si>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</si>
  <si>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</si>
  <si>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</si>
  <si>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</si>
  <si>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</si>
  <si>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</si>
  <si>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</si>
  <si>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</si>
  <si>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</si>
  <si>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</si>
  <si>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</si>
  <si>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</si>
  <si>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</si>
  <si>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</si>
  <si>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</si>
  <si>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</si>
  <si>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</si>
  <si>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</si>
  <si>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</si>
  <si>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</si>
  <si>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</si>
  <si>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</si>
  <si>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</si>
  <si>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</si>
  <si>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</si>
  <si>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</si>
  <si>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</si>
  <si>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</si>
  <si>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</si>
  <si>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</si>
  <si>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</si>
  <si>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</si>
  <si>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</si>
  <si>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</si>
  <si>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</si>
  <si>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</si>
  <si>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</si>
  <si>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</si>
  <si>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</si>
  <si>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</si>
  <si>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</si>
  <si>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</si>
  <si>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</si>
  <si>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</si>
  <si>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</si>
  <si>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</si>
  <si>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</si>
  <si>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</si>
  <si>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</si>
  <si>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</si>
  <si>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</si>
  <si>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</si>
  <si>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</si>
  <si>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</si>
  <si>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</si>
  <si>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</si>
  <si>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</si>
  <si>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</si>
  <si>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</si>
  <si>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</si>
  <si>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</si>
  <si>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</si>
  <si>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</si>
  <si>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</si>
  <si>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</si>
  <si>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</si>
  <si>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</si>
  <si>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</si>
  <si>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</si>
  <si>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</si>
  <si>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</si>
  <si>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</si>
  <si>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</si>
  <si>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</si>
  <si>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</si>
  <si>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</si>
  <si>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</si>
  <si>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</si>
  <si>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</si>
  <si>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</si>
  <si>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</si>
  <si>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</si>
  <si>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</si>
  <si>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</si>
  <si>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</si>
  <si>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</si>
  <si>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</si>
  <si>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</si>
  <si>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</si>
  <si>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</si>
  <si>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</si>
  <si>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</si>
  <si>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</si>
  <si>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</si>
  <si>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</si>
  <si>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</si>
  <si>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</si>
  <si>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</si>
  <si>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</si>
  <si>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</si>
  <si>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</si>
  <si>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</si>
  <si>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</si>
  <si>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</si>
  <si>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</si>
  <si>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</si>
  <si>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</si>
  <si>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</si>
  <si>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</si>
  <si>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</si>
  <si>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</si>
  <si>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</si>
  <si>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</si>
  <si>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</si>
  <si>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</si>
  <si>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</si>
  <si>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</si>
  <si>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</si>
  <si>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</si>
  <si>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</si>
  <si>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</si>
  <si>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</si>
  <si>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</si>
  <si>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</si>
  <si>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</si>
  <si>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</si>
  <si>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</si>
  <si>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</si>
  <si>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</si>
  <si>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</si>
  <si>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</si>
  <si>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</si>
  <si>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</si>
  <si>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</si>
  <si>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</si>
  <si>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</si>
  <si>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</si>
  <si>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</si>
  <si>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</si>
  <si>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</si>
  <si>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</si>
  <si>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</si>
  <si>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</si>
  <si>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</si>
  <si>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</si>
  <si>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</si>
  <si>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</si>
  <si>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</si>
  <si>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</si>
  <si>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</si>
  <si>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</si>
  <si>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</si>
  <si>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</si>
  <si>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</si>
  <si>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</si>
  <si>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</si>
  <si>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</si>
  <si>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</si>
  <si>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</si>
  <si>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</si>
  <si>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</si>
  <si>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</si>
  <si>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</si>
  <si>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</si>
  <si>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</si>
  <si>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</si>
  <si>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</si>
  <si>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</si>
  <si>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</si>
  <si>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</si>
  <si>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</si>
  <si>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</si>
  <si>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</si>
  <si>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</si>
  <si>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</si>
  <si>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</si>
  <si>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</si>
  <si>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</si>
  <si>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</si>
  <si>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</si>
  <si>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</si>
  <si>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</si>
  <si>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</si>
  <si>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</si>
  <si>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</si>
  <si>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</si>
  <si>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</si>
  <si>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</si>
  <si>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</si>
  <si>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</si>
  <si>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</si>
  <si>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</si>
  <si>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</si>
  <si>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</si>
  <si>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</si>
  <si>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</si>
  <si>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</si>
  <si>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</si>
  <si>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</si>
  <si>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</si>
  <si>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</si>
  <si>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</si>
  <si>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</si>
  <si>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</si>
  <si>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</si>
  <si>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</si>
  <si>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</si>
  <si>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</si>
  <si>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</si>
  <si>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</si>
  <si>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</si>
  <si>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</si>
  <si>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</si>
  <si>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</si>
  <si>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</si>
  <si>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</si>
  <si>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</si>
  <si>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</si>
  <si>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</si>
  <si>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</si>
  <si>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</si>
  <si>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</si>
  <si>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</si>
  <si>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</si>
  <si>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</si>
  <si>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</si>
  <si>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</si>
  <si>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</si>
  <si>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</si>
  <si>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</si>
  <si>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</si>
  <si>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</si>
  <si>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</si>
  <si>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</si>
  <si>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</si>
  <si>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</si>
  <si>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</si>
  <si>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</si>
  <si>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</si>
  <si>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</si>
  <si>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</si>
  <si>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</si>
  <si>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</si>
  <si>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</si>
  <si>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</si>
  <si>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</si>
  <si>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</si>
  <si>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</si>
  <si>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</si>
  <si>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</si>
  <si>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</si>
  <si>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</si>
  <si>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</si>
  <si>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</si>
  <si>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</si>
  <si>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</si>
  <si>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</si>
  <si>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</si>
  <si>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</si>
  <si>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</si>
  <si>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</si>
  <si>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</si>
  <si>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</si>
  <si>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</si>
  <si>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</si>
  <si>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</si>
  <si>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</si>
  <si>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</si>
  <si>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</si>
  <si>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</si>
  <si>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</si>
  <si>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</si>
  <si>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</si>
  <si>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</si>
  <si>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</si>
  <si>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</si>
  <si>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</si>
  <si>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</si>
  <si>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</si>
  <si>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</si>
  <si>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</si>
  <si>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</si>
  <si>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</si>
  <si>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</si>
  <si>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</si>
  <si>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</si>
  <si>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</si>
  <si>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</si>
  <si>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</si>
  <si>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</si>
  <si>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</si>
  <si>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</si>
  <si>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</si>
  <si>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</si>
  <si>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</si>
  <si>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</si>
  <si>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</si>
  <si>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</si>
  <si>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</si>
  <si>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</si>
  <si>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</si>
  <si>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</si>
  <si>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</si>
  <si>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</si>
  <si>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</si>
  <si>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</si>
  <si>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</si>
  <si>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</si>
  <si>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</si>
  <si>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</si>
  <si>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</si>
  <si>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</si>
  <si>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</si>
  <si>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</si>
  <si>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</si>
  <si>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</si>
  <si>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</si>
  <si>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</si>
  <si>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</si>
  <si>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</si>
  <si>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</si>
  <si>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</si>
  <si>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</si>
  <si>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</si>
  <si>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</si>
  <si>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</si>
  <si>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</si>
  <si>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</si>
  <si>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</si>
  <si>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</si>
  <si>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</si>
  <si>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</si>
  <si>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</si>
  <si>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</si>
  <si>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</si>
  <si>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</si>
  <si>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</si>
  <si>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</si>
  <si>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</si>
  <si>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</si>
  <si>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</si>
  <si>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</si>
  <si>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</si>
  <si>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</si>
  <si>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</si>
  <si>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</si>
  <si>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</si>
  <si>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</si>
  <si>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</si>
  <si>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</si>
  <si>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</si>
  <si>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</si>
  <si>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</si>
  <si>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</si>
  <si>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</si>
  <si>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</si>
  <si>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</si>
  <si>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</si>
  <si>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</si>
  <si>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</si>
  <si>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</si>
  <si>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</si>
  <si>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</si>
  <si>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</si>
  <si>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</si>
  <si>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</si>
  <si>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</si>
  <si>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</si>
  <si>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</si>
  <si>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</si>
  <si>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</si>
  <si>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</si>
  <si>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</si>
  <si>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</si>
  <si>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</si>
  <si>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</si>
  <si>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</si>
  <si>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</si>
  <si>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</si>
  <si>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</si>
  <si>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</si>
  <si>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</si>
  <si>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</si>
  <si>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</si>
  <si>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</si>
  <si>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</si>
  <si>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</si>
  <si>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</si>
  <si>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</si>
  <si>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</si>
  <si>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</si>
  <si>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</si>
  <si>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</si>
  <si>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</si>
  <si>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</si>
  <si>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</si>
  <si>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</si>
  <si>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</si>
  <si>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</si>
  <si>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</si>
  <si>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</si>
  <si>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</si>
  <si>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</si>
  <si>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</si>
  <si>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</si>
  <si>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</si>
  <si>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</si>
  <si>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</si>
  <si>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</si>
  <si>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</si>
  <si>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</si>
  <si>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</si>
  <si>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</si>
  <si>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</si>
  <si>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</si>
  <si>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</si>
  <si>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</si>
  <si>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</si>
  <si>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</si>
  <si>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</si>
  <si>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</si>
  <si>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</si>
  <si>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</si>
  <si>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</si>
  <si>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</si>
  <si>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</si>
  <si>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</si>
  <si>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</si>
  <si>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</si>
  <si>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</si>
  <si>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</si>
  <si>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</si>
  <si>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</si>
  <si>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</si>
  <si>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</si>
  <si>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</si>
  <si>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</si>
  <si>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</si>
  <si>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</si>
  <si>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</si>
  <si>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</si>
  <si>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</si>
  <si>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</si>
  <si>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</si>
  <si>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</si>
  <si>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</si>
  <si>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</si>
  <si>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</si>
  <si>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</si>
  <si>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</si>
  <si>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</si>
  <si>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</si>
  <si>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</si>
  <si>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</si>
  <si>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</si>
  <si>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</si>
  <si>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</si>
  <si>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</si>
  <si>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</si>
  <si>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</si>
  <si>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</si>
  <si>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</si>
  <si>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</si>
  <si>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</si>
  <si>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</si>
  <si>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</si>
  <si>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</si>
  <si>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</si>
  <si>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</si>
  <si>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</si>
  <si>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</si>
  <si>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</si>
  <si>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</si>
  <si>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</si>
  <si>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</si>
  <si>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</si>
  <si>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</si>
  <si>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</si>
  <si>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</si>
  <si>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</si>
  <si>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</si>
  <si>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</si>
  <si>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</si>
  <si>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</si>
  <si>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</si>
  <si>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</si>
  <si>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</si>
  <si>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</si>
  <si>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</si>
  <si>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</si>
  <si>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</si>
  <si>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</si>
  <si>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</si>
  <si>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</si>
  <si>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</si>
  <si>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</si>
  <si>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</si>
  <si>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</si>
  <si>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</si>
  <si>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</si>
  <si>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</si>
  <si>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</si>
  <si>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</si>
  <si>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</si>
  <si>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</si>
  <si>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</si>
  <si>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</si>
  <si>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</si>
  <si>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</si>
  <si>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</si>
  <si>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</si>
  <si>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</si>
  <si>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</si>
  <si>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</si>
  <si>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</si>
  <si>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</si>
  <si>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</si>
  <si>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</si>
  <si>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</si>
  <si>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</si>
  <si>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</si>
  <si>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</si>
  <si>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</si>
  <si>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</si>
  <si>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</si>
  <si>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</si>
  <si>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</si>
  <si>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</si>
  <si>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</si>
  <si>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</si>
  <si>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</si>
  <si>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</si>
  <si>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</si>
  <si>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</si>
  <si>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</si>
  <si>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</si>
  <si>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</si>
  <si>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</si>
  <si>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</si>
  <si>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</si>
  <si>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</si>
  <si>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</si>
  <si>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</si>
  <si>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</si>
  <si>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</si>
  <si>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</si>
  <si>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</si>
  <si>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</si>
  <si>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</si>
  <si>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</si>
  <si>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</si>
  <si>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</si>
  <si>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</si>
  <si>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</si>
  <si>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</si>
  <si>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</si>
  <si>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</si>
  <si>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</si>
  <si>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</si>
  <si>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</si>
  <si>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</si>
  <si>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</si>
  <si>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</si>
  <si>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</si>
  <si>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</si>
  <si>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</si>
  <si>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</si>
  <si>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</si>
  <si>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</si>
  <si>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</si>
  <si>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</si>
  <si>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</si>
  <si>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</si>
  <si>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</si>
  <si>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</si>
  <si>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</si>
  <si>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</si>
  <si>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</si>
  <si>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</si>
  <si>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</si>
  <si>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</si>
  <si>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</si>
  <si>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</si>
  <si>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</si>
  <si>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</si>
  <si>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</si>
  <si>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</si>
  <si>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</si>
  <si>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</si>
  <si>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</si>
  <si>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</si>
  <si>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</si>
  <si>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</si>
  <si>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</si>
  <si>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</si>
  <si>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</si>
  <si>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</si>
  <si>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</si>
  <si>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</si>
  <si>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</si>
  <si>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</si>
  <si>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</si>
  <si>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</si>
  <si>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</si>
  <si>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</si>
  <si>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</si>
  <si>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</si>
  <si>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</si>
  <si>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</si>
  <si>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</si>
  <si>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</si>
  <si>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</si>
  <si>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</si>
  <si>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</si>
  <si>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</si>
  <si>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</si>
  <si>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</si>
  <si>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</si>
  <si>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</si>
  <si>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</si>
  <si>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</si>
  <si>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</si>
  <si>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</si>
  <si>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</si>
  <si>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</si>
  <si>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</si>
  <si>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</si>
  <si>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</si>
  <si>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</si>
  <si>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</si>
  <si>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</si>
  <si>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</si>
  <si>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</si>
  <si>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</si>
  <si>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</si>
  <si>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</si>
  <si>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</si>
  <si>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</si>
  <si>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</si>
  <si>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</si>
  <si>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</si>
  <si>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</si>
  <si>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</si>
  <si>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</si>
  <si>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</si>
  <si>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</si>
  <si>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</si>
  <si>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</si>
  <si>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</si>
  <si>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</si>
  <si>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</si>
  <si>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</si>
  <si>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</si>
  <si>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</si>
  <si>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</si>
  <si>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</si>
  <si>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</si>
  <si>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</si>
  <si>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</si>
  <si>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</si>
  <si>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</si>
  <si>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</si>
  <si>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</si>
  <si>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</si>
  <si>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</si>
  <si>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</si>
  <si>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</si>
  <si>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</si>
  <si>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</si>
  <si>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</si>
  <si>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</si>
  <si>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</si>
  <si>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</si>
  <si>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</si>
  <si>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</si>
  <si>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</si>
  <si>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</si>
  <si>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</si>
  <si>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</si>
  <si>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</si>
  <si>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</si>
  <si>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</si>
  <si>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</si>
  <si>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</si>
  <si>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</si>
  <si>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</si>
  <si>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</si>
  <si>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</si>
  <si>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</si>
  <si>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</si>
  <si>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</si>
  <si>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</si>
  <si>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</si>
  <si>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</si>
  <si>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</si>
  <si>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</si>
  <si>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</si>
  <si>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</si>
  <si>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</si>
  <si>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</si>
  <si>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</si>
  <si>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</si>
  <si>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</si>
  <si>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</si>
  <si>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</si>
  <si>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</si>
  <si>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</si>
  <si>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</si>
  <si>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</si>
  <si>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</si>
  <si>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</si>
  <si>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</si>
  <si>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</si>
  <si>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</si>
  <si>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</si>
  <si>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</si>
  <si>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</si>
  <si>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</si>
  <si>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</si>
  <si>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</si>
  <si>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</si>
  <si>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</si>
  <si>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</si>
  <si>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</si>
  <si>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</si>
  <si>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</si>
  <si>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</si>
  <si>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</si>
  <si>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</si>
  <si>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</si>
  <si>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</si>
  <si>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</si>
  <si>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</si>
  <si>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</si>
  <si>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</si>
  <si>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</si>
  <si>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</si>
  <si>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</si>
  <si>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</si>
  <si>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</si>
  <si>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</si>
  <si>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</si>
  <si>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</si>
  <si>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</si>
  <si>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</si>
  <si>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</si>
  <si>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</si>
  <si>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</si>
  <si>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</si>
  <si>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</si>
  <si>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</si>
  <si>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</si>
  <si>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</si>
  <si>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</si>
  <si>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</si>
  <si>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</si>
  <si>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</si>
  <si>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</si>
  <si>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</si>
  <si>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</si>
  <si>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</si>
  <si>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</si>
  <si>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</si>
  <si>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</si>
  <si>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</si>
  <si>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</si>
  <si>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</si>
  <si>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</si>
  <si>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</si>
  <si>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</si>
  <si>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</si>
  <si>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</si>
  <si>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</si>
  <si>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</si>
  <si>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</si>
  <si>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</si>
  <si>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</si>
  <si>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</si>
  <si>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</si>
  <si>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</si>
  <si>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</si>
  <si>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</si>
  <si>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</si>
  <si>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</si>
  <si>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</si>
  <si>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</si>
  <si>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</si>
  <si>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</si>
  <si>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</si>
  <si>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</si>
  <si>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</si>
  <si>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</si>
  <si>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</si>
  <si>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</si>
  <si>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</si>
  <si>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</si>
  <si>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</si>
  <si>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</si>
  <si>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</si>
  <si>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</si>
  <si>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</si>
  <si>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</si>
  <si>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</si>
  <si>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</si>
  <si>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</si>
  <si>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</si>
  <si>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</si>
  <si>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</si>
  <si>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</si>
  <si>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</si>
  <si>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</si>
  <si>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</si>
  <si>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</si>
  <si>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</si>
  <si>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</si>
  <si>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</si>
  <si>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</si>
  <si>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</si>
  <si>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</si>
  <si>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</si>
  <si>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</si>
  <si>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</si>
  <si>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</si>
  <si>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</si>
  <si>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</si>
  <si>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</si>
  <si>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</si>
  <si>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</si>
  <si>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</si>
  <si>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</si>
  <si>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</si>
  <si>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</si>
  <si>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</si>
  <si>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</si>
  <si>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</si>
  <si>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</si>
  <si>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</si>
  <si>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</si>
  <si>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</si>
  <si>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</si>
  <si>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</si>
  <si>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</si>
  <si>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</si>
  <si>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</si>
  <si>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</si>
  <si>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</si>
  <si>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</si>
  <si>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</si>
  <si>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</si>
  <si>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</si>
  <si>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</si>
  <si>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</si>
  <si>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</si>
  <si>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</si>
  <si>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</si>
  <si>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</si>
  <si>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</si>
  <si>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</si>
  <si>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</si>
  <si>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</si>
  <si>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</si>
  <si>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</si>
  <si>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</si>
  <si>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</si>
  <si>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</si>
  <si>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</si>
  <si>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</si>
  <si>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</si>
  <si>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</si>
  <si>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</si>
  <si>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</si>
  <si>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</si>
  <si>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</si>
  <si>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</si>
  <si>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</si>
  <si>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</si>
  <si>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</si>
  <si>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</si>
  <si>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</si>
  <si>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</si>
  <si>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</si>
  <si>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</si>
  <si>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</si>
  <si>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</si>
  <si>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</si>
  <si>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</si>
  <si>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</si>
  <si>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</si>
  <si>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</si>
  <si>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</si>
  <si>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</si>
  <si>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</si>
  <si>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</si>
  <si>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</si>
  <si>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</si>
  <si>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</si>
  <si>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</si>
  <si>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</si>
  <si>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</si>
  <si>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</si>
  <si>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</si>
  <si>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</si>
  <si>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</si>
  <si>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</si>
  <si>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</si>
  <si>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</si>
  <si>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</si>
  <si>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</si>
  <si>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</si>
  <si>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</si>
  <si>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</si>
  <si>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</si>
  <si>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</si>
  <si>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</si>
  <si>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</si>
  <si>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</si>
  <si>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</si>
  <si>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</si>
  <si>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</si>
  <si>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</si>
  <si>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</si>
  <si>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</si>
  <si>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</si>
  <si>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</si>
  <si>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</si>
  <si>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</si>
  <si>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</si>
  <si>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</si>
  <si>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</si>
  <si>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</si>
  <si>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</si>
  <si>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</si>
  <si>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</si>
  <si>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</si>
  <si>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</si>
  <si>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</si>
  <si>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</si>
  <si>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</si>
  <si>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</si>
  <si>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</si>
  <si>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</si>
  <si>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</si>
  <si>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</si>
  <si>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</si>
  <si>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</si>
  <si>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</si>
  <si>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</si>
  <si>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</si>
  <si>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</si>
  <si>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</si>
  <si>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</si>
  <si>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</si>
  <si>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</si>
  <si>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</si>
  <si>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</si>
  <si>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</si>
  <si>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</si>
  <si>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</si>
  <si>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</si>
  <si>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</si>
  <si>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</si>
  <si>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</si>
  <si>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</si>
  <si>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</si>
  <si>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</si>
  <si>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</si>
  <si>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</si>
  <si>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</si>
  <si>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</si>
  <si>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</si>
  <si>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</si>
  <si>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</si>
  <si>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</si>
  <si>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</si>
  <si>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</si>
  <si>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</si>
  <si>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</si>
  <si>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</si>
  <si>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</si>
  <si>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</si>
  <si>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</si>
  <si>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</si>
  <si>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</si>
  <si>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</si>
  <si>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</si>
  <si>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</si>
  <si>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</si>
  <si>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</si>
  <si>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</si>
  <si>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</si>
  <si>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</si>
  <si>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</si>
  <si>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</si>
  <si>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</si>
  <si>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</si>
  <si>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</si>
  <si>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</si>
  <si>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</si>
  <si>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</si>
  <si>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</si>
  <si>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</si>
  <si>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</si>
  <si>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</si>
  <si>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</si>
  <si>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</si>
  <si>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</si>
  <si>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</si>
  <si>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</si>
  <si>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</si>
  <si>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</si>
  <si>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</si>
  <si>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</si>
  <si>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</si>
  <si>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</si>
  <si>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</si>
  <si>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</si>
  <si>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</si>
  <si>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</si>
  <si>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</si>
  <si>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</si>
  <si>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</si>
  <si>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</si>
  <si>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</si>
  <si>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</si>
  <si>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</si>
  <si>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</si>
  <si>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</si>
  <si>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</si>
  <si>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</si>
  <si>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</si>
  <si>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</si>
  <si>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</si>
  <si>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</si>
  <si>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</si>
  <si>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</si>
  <si>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</si>
  <si>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</si>
  <si>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</si>
  <si>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</si>
  <si>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</si>
  <si>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</si>
  <si>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</si>
  <si>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</si>
  <si>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</si>
  <si>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</si>
  <si>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</si>
  <si>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</si>
  <si>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</si>
  <si>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</si>
  <si>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</si>
  <si>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</si>
  <si>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</si>
  <si>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</si>
  <si>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</si>
  <si>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</si>
  <si>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</si>
  <si>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</si>
  <si>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</si>
  <si>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</si>
  <si>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</si>
  <si>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</si>
  <si>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</si>
  <si>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</si>
  <si>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</si>
  <si>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</si>
  <si>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</si>
  <si>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</si>
  <si>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</si>
  <si>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</si>
  <si>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</si>
  <si>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</si>
  <si>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</si>
  <si>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</si>
  <si>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</si>
  <si>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</si>
  <si>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</si>
  <si>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</si>
  <si>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</si>
  <si>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</si>
  <si>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</si>
  <si>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</si>
  <si>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</si>
  <si>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</si>
  <si>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</si>
  <si>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</si>
  <si>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</si>
  <si>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</si>
  <si>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</si>
  <si>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</si>
  <si>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</si>
  <si>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</si>
  <si>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</si>
  <si>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</si>
  <si>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</si>
  <si>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</si>
  <si>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</si>
  <si>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</si>
  <si>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</si>
  <si>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</si>
  <si>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</si>
  <si>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</si>
  <si>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</si>
  <si>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</si>
  <si>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</si>
  <si>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</si>
  <si>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</si>
  <si>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</si>
  <si>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</si>
  <si>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</si>
  <si>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</si>
  <si>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</si>
  <si>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</si>
  <si>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</si>
  <si>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</si>
  <si>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</si>
  <si>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</si>
  <si>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</si>
  <si>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</si>
  <si>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</si>
  <si>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</si>
  <si>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</si>
  <si>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</si>
  <si>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</si>
  <si>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</si>
  <si>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</si>
  <si>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</si>
  <si>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</si>
  <si>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</si>
  <si>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</si>
  <si>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</si>
  <si>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</si>
  <si>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</si>
  <si>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</si>
  <si>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</si>
  <si>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</si>
  <si>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</si>
  <si>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</si>
  <si>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</si>
  <si>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</si>
  <si>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</si>
  <si>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</si>
  <si>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</si>
  <si>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</si>
  <si>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</si>
  <si>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</si>
  <si>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</si>
  <si>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</si>
  <si>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</si>
  <si>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</si>
  <si>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</si>
  <si>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</si>
  <si>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</si>
  <si>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</si>
  <si>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</si>
  <si>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</si>
  <si>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</si>
  <si>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</si>
  <si>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</si>
  <si>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</si>
  <si>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</si>
  <si>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</si>
  <si>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</si>
  <si>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</si>
  <si>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</si>
  <si>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</si>
  <si>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</si>
  <si>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</si>
  <si>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</si>
  <si>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</si>
  <si>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</si>
  <si>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</si>
  <si>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</si>
  <si>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</si>
  <si>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</si>
  <si>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</si>
  <si>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</si>
  <si>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</si>
  <si>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</si>
  <si>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</si>
  <si>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</si>
  <si>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</si>
  <si>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</si>
  <si>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</si>
  <si>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</si>
  <si>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</si>
  <si>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</si>
  <si>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</si>
  <si>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</si>
  <si>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</si>
  <si>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</si>
  <si>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</si>
  <si>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</si>
  <si>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</si>
  <si>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</si>
  <si>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</si>
  <si>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</si>
  <si>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</si>
  <si>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</si>
  <si>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</si>
  <si>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</si>
  <si>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</si>
  <si>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</si>
  <si>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</si>
  <si>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</si>
  <si>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</si>
  <si>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</si>
  <si>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</si>
  <si>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</si>
  <si>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</si>
  <si>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</si>
  <si>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</si>
  <si>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</si>
  <si>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</si>
  <si>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</si>
  <si>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</si>
  <si>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</si>
  <si>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</si>
  <si>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</si>
  <si>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</si>
  <si>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</si>
  <si>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</si>
  <si>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</si>
  <si>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</si>
  <si>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</si>
  <si>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</si>
  <si>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</si>
  <si>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</si>
  <si>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</si>
  <si>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</si>
  <si>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</si>
  <si>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</si>
  <si>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</si>
  <si>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</si>
  <si>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</si>
  <si>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</si>
  <si>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</si>
  <si>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</si>
  <si>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</si>
  <si>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</si>
  <si>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</si>
  <si>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</si>
  <si>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</si>
  <si>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</si>
  <si>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</si>
  <si>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</si>
  <si>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</si>
  <si>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</si>
  <si>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</si>
  <si>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</si>
  <si>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</si>
  <si>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</si>
  <si>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</si>
  <si>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</si>
  <si>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</si>
  <si>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</si>
  <si>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</si>
  <si>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</si>
  <si>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</si>
  <si>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</si>
  <si>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</si>
  <si>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</si>
  <si>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</si>
  <si>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</si>
  <si>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</si>
  <si>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</si>
  <si>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</si>
  <si>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</si>
  <si>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</si>
  <si>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</si>
  <si>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</si>
  <si>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</si>
  <si>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</si>
  <si>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</si>
  <si>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</si>
  <si>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</si>
  <si>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</si>
  <si>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</si>
  <si>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</si>
  <si>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</si>
  <si>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</si>
  <si>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</si>
  <si>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</si>
  <si>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</si>
  <si>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</si>
  <si>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</si>
  <si>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</si>
  <si>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</si>
  <si>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</si>
  <si>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</si>
  <si>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</si>
  <si>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</si>
  <si>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</si>
  <si>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</si>
  <si>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</si>
  <si>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</si>
  <si>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</si>
  <si>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</si>
  <si>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</si>
  <si>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</si>
  <si>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</si>
  <si>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</si>
  <si>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</si>
  <si>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</si>
  <si>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</si>
  <si>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</si>
  <si>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</si>
  <si>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</si>
  <si>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</si>
  <si>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</si>
  <si>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</si>
  <si>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</si>
  <si>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</si>
  <si>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</si>
  <si>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</si>
  <si>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</si>
  <si>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</si>
  <si>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</si>
  <si>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</si>
  <si>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</si>
  <si>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</si>
  <si>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</si>
  <si>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</si>
  <si>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</si>
  <si>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</si>
  <si>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</si>
  <si>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</si>
  <si>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</si>
  <si>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</si>
  <si>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</si>
  <si>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</si>
  <si>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</si>
  <si>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</si>
  <si>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</si>
  <si>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</si>
  <si>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</si>
  <si>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</si>
  <si>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</si>
  <si>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</si>
  <si>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</si>
  <si>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</si>
  <si>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</si>
  <si>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</si>
  <si>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</si>
  <si>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</si>
  <si>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</si>
  <si>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</si>
  <si>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</si>
  <si>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</si>
  <si>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</si>
  <si>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</si>
  <si>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</si>
  <si>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</si>
  <si>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</si>
  <si>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</si>
  <si>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</si>
  <si>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</si>
  <si>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</si>
  <si>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</si>
  <si>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</si>
  <si>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</si>
  <si>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</si>
  <si>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</si>
  <si>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</si>
  <si>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</si>
  <si>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</si>
  <si>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</si>
  <si>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</si>
  <si>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</si>
  <si>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</si>
  <si>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</si>
  <si>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</si>
  <si>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</si>
  <si>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</si>
  <si>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</si>
  <si>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</si>
  <si>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</si>
  <si>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</si>
  <si>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</si>
  <si>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</si>
  <si>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</si>
  <si>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</si>
  <si>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</si>
  <si>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</si>
  <si>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</si>
  <si>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</si>
  <si>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</si>
  <si>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</si>
  <si>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</si>
  <si>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</si>
  <si>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</si>
  <si>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</si>
  <si>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</si>
  <si>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</si>
  <si>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</si>
  <si>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</si>
  <si>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</si>
  <si>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</si>
  <si>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</si>
  <si>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</si>
  <si>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</si>
  <si>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</si>
  <si>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</si>
  <si>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</si>
  <si>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</si>
  <si>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</si>
  <si>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</si>
  <si>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</si>
  <si>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</si>
  <si>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</si>
  <si>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</si>
  <si>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</si>
  <si>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</si>
  <si>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</si>
  <si>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</si>
  <si>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</si>
  <si>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</si>
  <si>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</si>
  <si>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</si>
  <si>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</si>
  <si>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</si>
  <si>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</si>
  <si>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</si>
  <si>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</si>
  <si>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</si>
  <si>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</si>
  <si>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</si>
  <si>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</si>
  <si>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</si>
  <si>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</si>
  <si>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</si>
  <si>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</si>
  <si>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</si>
  <si>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</si>
  <si>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</si>
  <si>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</si>
  <si>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</si>
  <si>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</si>
  <si>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</si>
  <si>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</si>
  <si>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</si>
  <si>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</si>
  <si>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</si>
  <si>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</si>
  <si>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</si>
  <si>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</si>
  <si>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</si>
  <si>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</si>
  <si>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</si>
  <si>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</si>
  <si>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</si>
  <si>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</si>
  <si>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</si>
  <si>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</si>
  <si>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</si>
  <si>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</si>
  <si>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</si>
  <si>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</si>
  <si>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</si>
  <si>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</si>
  <si>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</si>
  <si>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</si>
  <si>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</si>
  <si>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</si>
  <si>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</si>
  <si>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</si>
  <si>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</si>
  <si>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</si>
  <si>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</si>
  <si>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</si>
  <si>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</si>
  <si>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</si>
  <si>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</si>
  <si>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</si>
  <si>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</si>
  <si>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</si>
  <si>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</si>
  <si>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</si>
  <si>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</si>
  <si>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</si>
  <si>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</si>
  <si>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</si>
  <si>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</si>
  <si>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</si>
  <si>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</si>
  <si>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</si>
  <si>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</si>
  <si>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</si>
  <si>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</si>
  <si>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</si>
  <si>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</si>
  <si>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</si>
  <si>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</si>
  <si>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</si>
  <si>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</si>
  <si>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</si>
  <si>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</si>
  <si>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</si>
  <si>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</si>
  <si>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</si>
  <si>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</si>
  <si>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</si>
  <si>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</si>
  <si>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</si>
  <si>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</si>
  <si>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</si>
  <si>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</si>
  <si>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</si>
  <si>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</si>
  <si>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</si>
  <si>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</si>
  <si>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</si>
  <si>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</si>
  <si>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</si>
  <si>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</si>
  <si>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</si>
  <si>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</si>
  <si>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</si>
  <si>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</si>
  <si>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</si>
  <si>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</si>
  <si>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</si>
  <si>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</si>
  <si>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</si>
  <si>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</si>
  <si>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</si>
  <si>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</si>
  <si>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</si>
  <si>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</si>
  <si>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</si>
  <si>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</si>
  <si>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</si>
  <si>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</si>
  <si>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</si>
  <si>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</si>
  <si>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</si>
  <si>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</si>
  <si>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</si>
  <si>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</si>
  <si>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</si>
  <si>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</si>
  <si>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</si>
  <si>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</si>
  <si>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</si>
  <si>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</si>
  <si>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</si>
  <si>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</si>
  <si>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</si>
  <si>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</si>
  <si>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</si>
  <si>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</si>
  <si>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</si>
  <si>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</si>
  <si>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</si>
  <si>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</si>
  <si>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</si>
  <si>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</si>
  <si>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</si>
  <si>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</si>
  <si>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</si>
  <si>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</si>
  <si>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</si>
  <si>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</si>
  <si>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</si>
  <si>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</si>
  <si>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</si>
  <si>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</si>
  <si>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</si>
  <si>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</si>
  <si>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</si>
  <si>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</si>
  <si>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</si>
  <si>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</si>
  <si>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</si>
  <si>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</si>
  <si>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</si>
  <si>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</si>
  <si>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</si>
  <si>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</si>
  <si>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</si>
  <si>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</si>
  <si>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</si>
  <si>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</si>
  <si>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</si>
  <si>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</si>
  <si>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</si>
  <si>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</si>
  <si>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</si>
  <si>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</si>
  <si>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</si>
  <si>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</si>
  <si>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</si>
  <si>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</si>
  <si>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</si>
  <si>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</si>
  <si>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</si>
  <si>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</si>
  <si>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</si>
  <si>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</si>
  <si>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</si>
  <si>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</si>
  <si>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</si>
  <si>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</si>
  <si>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</si>
  <si>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</si>
  <si>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</si>
  <si>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</si>
  <si>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</si>
  <si>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</si>
  <si>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</si>
  <si>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</si>
  <si>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</si>
  <si>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</si>
  <si>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</si>
  <si>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</si>
  <si>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</si>
  <si>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</si>
  <si>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</si>
  <si>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</si>
  <si>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</si>
  <si>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</si>
  <si>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</si>
  <si>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</si>
  <si>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</si>
  <si>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</si>
  <si>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</si>
  <si>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</si>
  <si>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</si>
  <si>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</si>
  <si>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</si>
  <si>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</si>
  <si>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</si>
  <si>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</si>
  <si>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</si>
  <si>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</si>
  <si>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</si>
  <si>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</si>
  <si>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</si>
  <si>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</si>
  <si>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</si>
  <si>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</si>
  <si>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</si>
  <si>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</si>
  <si>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</si>
  <si>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</si>
  <si>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</si>
  <si>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</si>
  <si>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</si>
  <si>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</si>
  <si>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</si>
  <si>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</si>
  <si>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</si>
  <si>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</si>
  <si>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</si>
  <si>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</si>
  <si>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</si>
  <si>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</si>
  <si>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</si>
  <si>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</si>
  <si>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</si>
  <si>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</si>
  <si>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</si>
  <si>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</si>
  <si>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</si>
  <si>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</si>
  <si>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</si>
  <si>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</si>
  <si>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</si>
  <si>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</si>
  <si>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</si>
  <si>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</si>
  <si>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</si>
  <si>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</si>
  <si>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</si>
  <si>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</si>
  <si>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</si>
  <si>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</si>
  <si>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</si>
  <si>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</si>
  <si>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</si>
  <si>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</si>
  <si>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</si>
  <si>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</si>
  <si>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</si>
  <si>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</si>
  <si>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</si>
  <si>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</si>
  <si>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</si>
  <si>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</si>
  <si>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</si>
  <si>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</si>
  <si>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</si>
  <si>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</si>
  <si>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</si>
  <si>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</si>
  <si>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</si>
  <si>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</si>
  <si>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</si>
  <si>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</si>
  <si>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</si>
  <si>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</si>
  <si>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</si>
  <si>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</si>
  <si>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</si>
  <si>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</si>
  <si>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</si>
  <si>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</si>
  <si>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</si>
  <si>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</si>
  <si>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</si>
  <si>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</si>
  <si>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</si>
  <si>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</si>
  <si>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</si>
  <si>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</si>
  <si>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</si>
  <si>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</si>
  <si>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</si>
  <si>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</si>
  <si>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</si>
  <si>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</si>
  <si>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</si>
  <si>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</si>
  <si>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</si>
  <si>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</si>
  <si>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</si>
  <si>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</si>
  <si>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</si>
  <si>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</si>
  <si>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</si>
  <si>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</si>
  <si>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</si>
  <si>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</si>
  <si>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</si>
  <si>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</si>
  <si>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</si>
  <si>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</si>
  <si>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</si>
  <si>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</si>
  <si>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</si>
  <si>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</si>
  <si>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</si>
  <si>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</si>
  <si>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</si>
  <si>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</si>
  <si>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</si>
  <si>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</si>
  <si>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</si>
  <si>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</si>
  <si>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</si>
  <si>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</si>
  <si>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</si>
  <si>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</si>
  <si>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</si>
  <si>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</si>
  <si>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</si>
  <si>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</si>
  <si>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</si>
  <si>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</si>
  <si>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</si>
  <si>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</si>
  <si>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</si>
  <si>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</si>
  <si>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</si>
  <si>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</si>
  <si>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</si>
  <si>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</si>
  <si>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</si>
  <si>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</si>
  <si>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</si>
  <si>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</si>
  <si>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</si>
  <si>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</si>
  <si>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</si>
  <si>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</si>
  <si>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</si>
  <si>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</si>
  <si>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</si>
  <si>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</si>
  <si>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</si>
  <si>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</si>
  <si>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</si>
  <si>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</si>
  <si>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</si>
  <si>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</si>
  <si>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</si>
  <si>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</si>
  <si>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</si>
  <si>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</si>
  <si>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</si>
  <si>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</si>
  <si>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</si>
  <si>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</si>
  <si>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</si>
  <si>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</si>
  <si>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</si>
  <si>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</si>
  <si>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</si>
  <si>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</si>
  <si>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</si>
  <si>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</si>
  <si>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</si>
  <si>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</si>
  <si>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</si>
  <si>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</si>
  <si>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</si>
  <si>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</si>
  <si>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</si>
  <si>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</si>
  <si>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</si>
  <si>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</si>
  <si>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</si>
  <si>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</si>
  <si>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</si>
  <si>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</si>
  <si>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</si>
  <si>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</si>
  <si>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</si>
  <si>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</si>
  <si>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</si>
  <si>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</si>
  <si>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</si>
  <si>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</si>
  <si>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</si>
  <si>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</si>
  <si>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</si>
  <si>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</si>
  <si>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</si>
  <si>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</si>
  <si>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</si>
  <si>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</si>
  <si>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</si>
  <si>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</si>
  <si>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</si>
  <si>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</si>
  <si>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</si>
  <si>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</si>
  <si>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</si>
  <si>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</si>
  <si>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</si>
  <si>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</si>
  <si>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</si>
  <si>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</si>
  <si>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</si>
  <si>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</si>
  <si>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</si>
  <si>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</si>
  <si>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</si>
  <si>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</si>
  <si>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</si>
  <si>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</si>
  <si>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</si>
  <si>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</si>
  <si>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</si>
  <si>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</si>
  <si>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</si>
  <si>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</si>
  <si>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</si>
  <si>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</si>
  <si>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</si>
  <si>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</si>
  <si>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</si>
  <si>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</si>
  <si>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</si>
  <si>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</si>
  <si>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</si>
  <si>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</si>
  <si>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</si>
  <si>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</si>
  <si>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</si>
  <si>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</si>
  <si>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</si>
  <si>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</si>
  <si>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</si>
  <si>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</si>
  <si>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</si>
  <si>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</si>
  <si>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</si>
  <si>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</si>
  <si>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</si>
  <si>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</si>
  <si>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</si>
  <si>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</si>
  <si>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</si>
  <si>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</si>
  <si>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</si>
  <si>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</si>
  <si>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</si>
  <si>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</si>
  <si>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</si>
  <si>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</si>
  <si>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</si>
  <si>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</si>
  <si>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</si>
  <si>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</si>
  <si>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</si>
  <si>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</si>
  <si>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</si>
  <si>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</si>
  <si>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</si>
  <si>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</si>
  <si>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</si>
  <si>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</si>
  <si>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</si>
  <si>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</si>
  <si>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</si>
  <si>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</si>
  <si>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</si>
  <si>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</si>
  <si>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</si>
  <si>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</si>
  <si>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</si>
  <si>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</si>
  <si>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</si>
  <si>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</si>
  <si>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</si>
  <si>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</si>
  <si>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</si>
  <si>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</si>
  <si>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</si>
  <si>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</si>
  <si>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</si>
  <si>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</si>
  <si>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</si>
  <si>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</si>
  <si>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</si>
  <si>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</si>
  <si>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</si>
  <si>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</si>
  <si>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</si>
  <si>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</si>
  <si>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</si>
  <si>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</si>
  <si>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</si>
  <si>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</si>
  <si>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</si>
  <si>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</si>
  <si>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</si>
  <si>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</si>
  <si>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</si>
  <si>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</si>
  <si>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</si>
  <si>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</si>
  <si>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</si>
  <si>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</si>
  <si>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</si>
  <si>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</si>
  <si>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</si>
  <si>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</si>
  <si>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</si>
  <si>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</si>
  <si>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</si>
  <si>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</si>
  <si>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</si>
  <si>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</si>
  <si>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</si>
  <si>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</si>
  <si>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</si>
  <si>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</si>
  <si>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</si>
  <si>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</si>
  <si>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</si>
  <si>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</si>
  <si>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</si>
  <si>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</si>
  <si>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</si>
  <si>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</si>
  <si>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</si>
  <si>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</si>
  <si>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</si>
  <si>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</si>
  <si>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</si>
  <si>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</si>
  <si>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</si>
  <si>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</si>
  <si>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</si>
  <si>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</si>
  <si>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</si>
  <si>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</si>
  <si>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</si>
  <si>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</si>
  <si>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</si>
  <si>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</si>
  <si>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</si>
  <si>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</si>
  <si>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</si>
  <si>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</si>
  <si>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</si>
  <si>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</si>
  <si>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</si>
  <si>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</si>
  <si>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</si>
  <si>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</si>
  <si>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</si>
  <si>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</si>
  <si>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</si>
  <si>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</si>
  <si>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</si>
  <si>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</si>
  <si>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</si>
  <si>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</si>
  <si>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</si>
  <si>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</si>
  <si>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</si>
  <si>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</si>
  <si>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</si>
  <si>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</si>
  <si>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</si>
  <si>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</si>
  <si>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</si>
  <si>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</si>
  <si>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</si>
  <si>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</si>
  <si>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</si>
  <si>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</si>
  <si>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</si>
  <si>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</si>
  <si>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</si>
  <si>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</si>
  <si>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</si>
  <si>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</si>
  <si>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</si>
  <si>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</si>
  <si>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</si>
  <si>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</si>
  <si>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</si>
  <si>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</si>
  <si>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</si>
  <si>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</si>
  <si>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</si>
  <si>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</si>
  <si>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</si>
  <si>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</si>
  <si>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</si>
  <si>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</si>
  <si>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</si>
  <si>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</si>
  <si>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</si>
  <si>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</si>
  <si>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</si>
  <si>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</si>
  <si>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</si>
  <si>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</si>
  <si>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</si>
  <si>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</si>
  <si>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</si>
  <si>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</si>
  <si>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</si>
  <si>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</si>
  <si>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</si>
  <si>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</si>
  <si>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</si>
  <si>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</si>
  <si>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</si>
  <si>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</si>
  <si>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</si>
  <si>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</si>
  <si>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</si>
  <si>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</si>
  <si>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</si>
  <si>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</si>
  <si>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</si>
  <si>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</si>
  <si>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</si>
  <si>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</si>
  <si>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</si>
  <si>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</si>
  <si>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</si>
  <si>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</si>
  <si>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</si>
  <si>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</si>
  <si>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</si>
  <si>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</si>
  <si>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</si>
  <si>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</si>
  <si>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</si>
  <si>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</si>
  <si>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</si>
  <si>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</si>
  <si>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</si>
  <si>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</si>
  <si>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</si>
  <si>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</si>
  <si>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</si>
  <si>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</si>
  <si>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</si>
  <si>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</si>
  <si>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</si>
  <si>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</si>
  <si>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</si>
  <si>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</si>
  <si>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</si>
  <si>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</si>
  <si>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</si>
  <si>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</si>
  <si>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</si>
  <si>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</si>
  <si>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</si>
  <si>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</si>
  <si>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</si>
  <si>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</si>
  <si>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</si>
  <si>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</si>
  <si>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</si>
  <si>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</si>
  <si>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</si>
  <si>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</si>
  <si>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</si>
  <si>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</si>
  <si>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</si>
  <si>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</si>
  <si>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</si>
  <si>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</si>
  <si>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</si>
  <si>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</si>
  <si>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</si>
  <si>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</si>
  <si>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</si>
  <si>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</si>
  <si>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</si>
  <si>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</si>
  <si>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</si>
  <si>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</si>
  <si>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</si>
  <si>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</si>
  <si>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</si>
  <si>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</si>
  <si>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</si>
  <si>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</si>
  <si>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</si>
  <si>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</si>
  <si>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</si>
  <si>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</si>
  <si>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</si>
  <si>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</si>
  <si>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</si>
  <si>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</si>
  <si>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</si>
  <si>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</si>
  <si>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</si>
  <si>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</si>
  <si>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</si>
  <si>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</si>
  <si>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</si>
  <si>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</si>
  <si>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</si>
  <si>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</si>
  <si>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</si>
  <si>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</si>
  <si>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</si>
  <si>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</si>
  <si>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</si>
  <si>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</si>
  <si>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</si>
  <si>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</si>
  <si>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</si>
  <si>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</si>
  <si>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</si>
  <si>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</si>
  <si>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</si>
  <si>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</si>
  <si>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</si>
  <si>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</si>
  <si>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</si>
  <si>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</si>
  <si>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</si>
  <si>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</si>
  <si>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</si>
  <si>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</si>
  <si>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</si>
  <si>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</si>
  <si>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</si>
  <si>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</si>
  <si>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</si>
  <si>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</si>
  <si>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</si>
  <si>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</si>
  <si>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</si>
  <si>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</si>
  <si>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</si>
  <si>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</si>
  <si>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</si>
  <si>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</si>
  <si>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</si>
  <si>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</si>
  <si>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</si>
  <si>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</si>
  <si>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</si>
  <si>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</si>
  <si>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</si>
  <si>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</si>
  <si>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</si>
  <si>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</si>
  <si>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</si>
  <si>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</si>
  <si>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</si>
  <si>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</si>
  <si>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</si>
  <si>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</si>
  <si>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</si>
  <si>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</si>
  <si>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</si>
  <si>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</si>
  <si>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</si>
  <si>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</si>
  <si>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</si>
  <si>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</si>
  <si>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</si>
  <si>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</si>
  <si>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</si>
  <si>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</si>
  <si>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</si>
  <si>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</si>
  <si>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</si>
  <si>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</si>
  <si>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</si>
  <si>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</si>
  <si>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</si>
  <si>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</si>
  <si>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</si>
  <si>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</si>
  <si>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</si>
  <si>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</si>
  <si>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</si>
  <si>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</si>
  <si>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</si>
  <si>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</si>
  <si>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</si>
  <si>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</si>
  <si>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</si>
  <si>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</si>
  <si>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</si>
  <si>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</si>
  <si>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</si>
  <si>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</si>
  <si>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</si>
  <si>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</si>
  <si>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</si>
  <si>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</si>
  <si>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</si>
  <si>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</si>
  <si>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</si>
  <si>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</si>
  <si>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</si>
  <si>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</si>
  <si>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</si>
  <si>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</si>
  <si>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</si>
  <si>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</si>
  <si>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</si>
  <si>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</si>
  <si>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</si>
  <si>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</si>
  <si>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</si>
  <si>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</si>
  <si>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</si>
  <si>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</si>
  <si>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</si>
  <si>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</si>
  <si>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</si>
  <si>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</si>
  <si>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</si>
  <si>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</si>
  <si>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</si>
  <si>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</si>
  <si>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</si>
  <si>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</si>
  <si>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</si>
  <si>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</si>
  <si>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</si>
  <si>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</si>
  <si>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</si>
  <si>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</si>
  <si>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</si>
  <si>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</si>
  <si>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</si>
  <si>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</si>
  <si>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</si>
  <si>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</si>
  <si>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</si>
  <si>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</si>
  <si>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</si>
  <si>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</si>
  <si>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</si>
  <si>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</si>
  <si>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</si>
  <si>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</si>
  <si>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</si>
  <si>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</si>
  <si>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</si>
  <si>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</si>
  <si>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</si>
  <si>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</si>
  <si>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</si>
  <si>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</si>
  <si>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</si>
  <si>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</si>
  <si>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</si>
  <si>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</si>
  <si>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</si>
  <si>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</si>
  <si>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</si>
  <si>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</si>
  <si>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</si>
  <si>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</si>
  <si>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</si>
  <si>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</si>
  <si>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</si>
  <si>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</si>
  <si>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</si>
  <si>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</si>
  <si>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</si>
  <si>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</si>
  <si>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</si>
  <si>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</si>
  <si>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</si>
  <si>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</si>
  <si>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</si>
  <si>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</si>
  <si>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</si>
  <si>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</si>
  <si>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</si>
  <si>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</si>
  <si>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</si>
  <si>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</si>
  <si>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</si>
  <si>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</si>
  <si>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</si>
  <si>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</si>
  <si>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</si>
  <si>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</si>
  <si>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</si>
  <si>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</si>
  <si>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</si>
  <si>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</si>
  <si>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</si>
  <si>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</si>
  <si>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</si>
  <si>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</si>
  <si>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</si>
  <si>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</si>
  <si>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</si>
  <si>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</si>
  <si>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</si>
  <si>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</si>
  <si>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</si>
  <si>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</si>
  <si>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</si>
  <si>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</si>
  <si>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</si>
  <si>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</si>
  <si>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</si>
  <si>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</si>
  <si>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</si>
  <si>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</si>
  <si>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</si>
  <si>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</si>
  <si>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</si>
  <si>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</si>
  <si>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</si>
  <si>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</si>
  <si>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</si>
  <si>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</si>
  <si>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</si>
  <si>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</si>
  <si>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</si>
  <si>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</si>
  <si>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</si>
  <si>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</si>
  <si>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</si>
  <si>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</si>
  <si>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</si>
  <si>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</si>
  <si>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</si>
  <si>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</si>
  <si>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</si>
  <si>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</si>
  <si>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</si>
  <si>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</si>
  <si>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</si>
  <si>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</si>
  <si>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</si>
  <si>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</si>
  <si>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</si>
  <si>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</si>
  <si>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</si>
  <si>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</si>
  <si>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</si>
  <si>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</si>
  <si>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</si>
  <si>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</si>
  <si>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</si>
  <si>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</si>
  <si>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</si>
  <si>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</si>
  <si>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</si>
  <si>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</si>
  <si>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</si>
  <si>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</si>
  <si>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</si>
  <si>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</si>
  <si>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</si>
  <si>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</si>
  <si>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</si>
  <si>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</si>
  <si>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</si>
  <si>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</si>
  <si>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</si>
  <si>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</si>
  <si>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</si>
  <si>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</si>
  <si>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</si>
  <si>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</si>
  <si>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</si>
  <si>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</si>
  <si>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</si>
  <si>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</si>
  <si>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</si>
  <si>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</si>
  <si>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</si>
  <si>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</si>
  <si>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</si>
  <si>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</si>
  <si>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</si>
  <si>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</si>
  <si>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</si>
  <si>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</si>
  <si>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</si>
  <si>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</si>
  <si>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</si>
  <si>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</si>
  <si>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</si>
  <si>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</si>
  <si>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</si>
  <si>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</si>
  <si>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</si>
  <si>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</si>
  <si>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</si>
  <si>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</si>
  <si>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</si>
  <si>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</si>
  <si>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</si>
  <si>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</si>
  <si>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</si>
  <si>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</si>
  <si>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</si>
  <si>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</si>
  <si>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</si>
  <si>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</si>
  <si>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</si>
  <si>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</si>
  <si>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</si>
  <si>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</si>
  <si>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</si>
  <si>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</si>
  <si>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</si>
  <si>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</si>
  <si>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</si>
  <si>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</si>
  <si>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</si>
  <si>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</si>
  <si>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</si>
  <si>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</si>
  <si>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</si>
  <si>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</si>
  <si>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</si>
  <si>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</si>
  <si>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</si>
  <si>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</si>
  <si>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</si>
  <si>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</si>
  <si>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</si>
  <si>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</si>
  <si>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</si>
  <si>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</si>
  <si>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</si>
  <si>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</si>
  <si>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</si>
  <si>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</si>
  <si>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</si>
  <si>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</si>
  <si>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</si>
  <si>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</si>
  <si>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</si>
  <si>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</si>
  <si>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</si>
  <si>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</si>
  <si>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</si>
  <si>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</si>
  <si>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</si>
  <si>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</si>
  <si>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</si>
  <si>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</si>
  <si>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</si>
  <si>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</si>
  <si>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</si>
  <si>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</si>
  <si>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</si>
  <si>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</si>
  <si>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</si>
  <si>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</si>
  <si>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</si>
  <si>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</si>
  <si>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</si>
  <si>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</si>
  <si>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</si>
  <si>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</si>
  <si>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</si>
  <si>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</si>
  <si>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</si>
  <si>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</si>
  <si>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</si>
  <si>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</si>
  <si>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</si>
  <si>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</si>
  <si>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</si>
  <si>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</si>
  <si>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</si>
  <si>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</si>
  <si>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</si>
  <si>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</si>
  <si>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</si>
  <si>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</si>
  <si>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</si>
  <si>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</si>
  <si>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</si>
  <si>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</si>
  <si>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</si>
  <si>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</si>
  <si>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</si>
  <si>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</si>
  <si>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</si>
  <si>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</si>
  <si>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</si>
  <si>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</si>
  <si>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</si>
  <si>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</si>
  <si>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</si>
  <si>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</si>
  <si>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</si>
  <si>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</si>
  <si>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</si>
  <si>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</si>
  <si>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</si>
  <si>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</si>
  <si>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</si>
  <si>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</si>
  <si>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</si>
  <si>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</si>
  <si>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</si>
  <si>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</si>
  <si>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</si>
  <si>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</si>
  <si>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</si>
  <si>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</si>
  <si>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</si>
  <si>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</si>
  <si>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</si>
  <si>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</si>
  <si>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</si>
  <si>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</si>
  <si>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</si>
  <si>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</si>
  <si>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</si>
  <si>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</si>
  <si>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</si>
  <si>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</si>
  <si>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</si>
  <si>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</si>
  <si>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</si>
  <si>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</si>
  <si>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</si>
  <si>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</si>
  <si>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</si>
  <si>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</si>
  <si>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</si>
  <si>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</si>
  <si>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</si>
  <si>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</si>
  <si>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</si>
  <si>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</si>
  <si>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</si>
  <si>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</si>
  <si>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</si>
  <si>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</si>
  <si>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</si>
  <si>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</si>
  <si>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</si>
  <si>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</si>
  <si>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</si>
  <si>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</si>
  <si>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</si>
  <si>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</si>
  <si>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</si>
  <si>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</si>
  <si>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</si>
  <si>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</si>
  <si>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</si>
  <si>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</si>
  <si>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</si>
  <si>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</si>
  <si>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</si>
  <si>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</si>
  <si>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</si>
  <si>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</si>
  <si>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</si>
  <si>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</si>
  <si>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</si>
  <si>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</si>
  <si>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</si>
  <si>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</si>
  <si>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</si>
  <si>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</si>
  <si>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</si>
  <si>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</si>
  <si>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</si>
  <si>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</si>
  <si>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</si>
  <si>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</si>
  <si>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</si>
  <si>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</si>
  <si>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</si>
  <si>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</si>
  <si>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</si>
  <si>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</si>
  <si>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</si>
  <si>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</si>
  <si>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</si>
  <si>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</si>
  <si>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</si>
  <si>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</si>
  <si>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</si>
  <si>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</si>
  <si>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</si>
  <si>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</si>
  <si>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</si>
  <si>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</si>
  <si>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</si>
  <si>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</si>
  <si>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</si>
  <si>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</si>
  <si>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</si>
  <si>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</si>
  <si>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</si>
  <si>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</si>
  <si>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</si>
  <si>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</si>
  <si>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</si>
  <si>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</si>
  <si>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</si>
  <si>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</si>
  <si>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</si>
  <si>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</si>
  <si>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</si>
  <si>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</si>
  <si>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</si>
  <si>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</si>
  <si>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</si>
  <si>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</si>
  <si>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</si>
  <si>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</si>
  <si>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</si>
  <si>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</si>
  <si>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</si>
  <si>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</si>
  <si>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</si>
  <si>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</si>
  <si>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</si>
  <si>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</si>
  <si>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</si>
  <si>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</si>
  <si>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</si>
  <si>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</si>
  <si>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</si>
  <si>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</si>
  <si>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</si>
  <si>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</si>
  <si>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</si>
  <si>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</si>
  <si>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</si>
  <si>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</si>
  <si>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</si>
  <si>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</si>
  <si>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</si>
  <si>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</si>
  <si>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</si>
  <si>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</si>
  <si>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</si>
  <si>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</si>
  <si>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</si>
  <si>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</si>
  <si>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</si>
  <si>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</si>
  <si>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</si>
  <si>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</si>
  <si>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</si>
  <si>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</si>
  <si>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</si>
  <si>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</si>
  <si>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</si>
  <si>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</si>
  <si>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</si>
  <si>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</si>
  <si>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</si>
  <si>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</si>
  <si>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</si>
  <si>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</si>
  <si>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</si>
  <si>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</si>
  <si>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</si>
  <si>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</si>
  <si>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</si>
  <si>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</si>
  <si>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</si>
  <si>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</si>
  <si>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</si>
  <si>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</si>
  <si>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</si>
  <si>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</si>
  <si>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</si>
  <si>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</si>
  <si>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</si>
  <si>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</si>
  <si>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</si>
  <si>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</si>
  <si>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</si>
  <si>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</si>
  <si>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</si>
  <si>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</si>
  <si>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</si>
  <si>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</si>
  <si>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</si>
  <si>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</si>
  <si>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</si>
  <si>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</si>
  <si>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</si>
  <si>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</si>
  <si>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</si>
  <si>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</si>
  <si>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</si>
  <si>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</si>
  <si>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</si>
  <si>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</si>
  <si>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</si>
  <si>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</si>
  <si>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</si>
  <si>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</si>
  <si>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</si>
  <si>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</si>
  <si>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</si>
  <si>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</si>
  <si>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</si>
  <si>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</si>
  <si>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</si>
  <si>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</si>
  <si>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</si>
  <si>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</si>
  <si>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</si>
  <si>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</si>
  <si>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</si>
  <si>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</si>
  <si>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</si>
  <si>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</si>
  <si>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</si>
  <si>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</si>
  <si>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</si>
  <si>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</si>
  <si>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</si>
  <si>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</si>
  <si>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</si>
  <si>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</si>
  <si>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</si>
  <si>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</si>
  <si>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</si>
  <si>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</si>
  <si>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</si>
  <si>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</si>
  <si>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</si>
  <si>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</si>
  <si>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</si>
  <si>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</si>
  <si>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</si>
  <si>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</si>
  <si>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</si>
  <si>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</si>
  <si>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</si>
  <si>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</si>
  <si>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</si>
  <si>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</si>
  <si>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</si>
  <si>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</si>
  <si>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</si>
  <si>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</si>
  <si>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</si>
  <si>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</si>
  <si>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</si>
  <si>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</si>
  <si>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</si>
  <si>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</si>
  <si>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</si>
  <si>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</si>
  <si>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</si>
  <si>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</si>
  <si>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</si>
  <si>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</si>
  <si>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</si>
  <si>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</si>
  <si>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</si>
  <si>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</si>
  <si>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</si>
  <si>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</si>
  <si>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</si>
  <si>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</si>
  <si>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</si>
  <si>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</si>
  <si>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</si>
  <si>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</si>
  <si>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</si>
  <si>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</si>
  <si>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</si>
  <si>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</si>
  <si>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</si>
  <si>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</si>
  <si>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</si>
  <si>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</si>
  <si>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</si>
  <si>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</si>
  <si>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</si>
  <si>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</si>
  <si>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</si>
  <si>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</si>
  <si>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</si>
  <si>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</si>
  <si>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</si>
  <si>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</si>
  <si>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</si>
  <si>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</si>
  <si>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</si>
  <si>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</si>
  <si>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</si>
  <si>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</si>
  <si>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</si>
  <si>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</si>
  <si>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</si>
  <si>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</si>
  <si>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</si>
  <si>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</si>
  <si>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</si>
  <si>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</si>
  <si>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</si>
  <si>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</si>
  <si>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</si>
  <si>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</si>
  <si>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</si>
  <si>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</si>
  <si>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</si>
  <si>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</si>
  <si>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</si>
  <si>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</si>
  <si>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</si>
  <si>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</si>
  <si>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</si>
  <si>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</si>
  <si>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</si>
  <si>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</si>
  <si>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</si>
  <si>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</si>
  <si>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</si>
  <si>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</si>
  <si>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</si>
  <si>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</si>
  <si>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</si>
  <si>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</si>
  <si>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</si>
  <si>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</si>
  <si>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</si>
  <si>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</si>
  <si>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</si>
  <si>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</si>
  <si>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</si>
  <si>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</si>
  <si>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</si>
  <si>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</si>
  <si>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</si>
  <si>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</si>
  <si>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</si>
  <si>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</si>
  <si>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</si>
  <si>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</si>
  <si>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</si>
  <si>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</si>
  <si>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</si>
  <si>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</si>
  <si>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</si>
  <si>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</si>
  <si>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</si>
  <si>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</si>
  <si>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</si>
  <si>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</si>
  <si>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</si>
  <si>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</si>
  <si>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</si>
  <si>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</si>
  <si>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</si>
  <si>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</si>
  <si>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</si>
  <si>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</si>
  <si>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</si>
  <si>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</si>
  <si>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</si>
  <si>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</si>
  <si>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</si>
  <si>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</si>
  <si>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</si>
  <si>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</si>
  <si>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</si>
  <si>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</si>
  <si>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</si>
  <si>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</si>
  <si>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</si>
  <si>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</si>
  <si>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</si>
  <si>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</si>
  <si>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</si>
  <si>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</si>
  <si>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</si>
  <si>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</si>
  <si>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</si>
  <si>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</si>
  <si>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</si>
  <si>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</si>
  <si>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</si>
  <si>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</si>
  <si>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</si>
  <si>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</si>
  <si>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</si>
  <si>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</si>
  <si>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</si>
  <si>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</si>
  <si>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</si>
  <si>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</si>
  <si>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</si>
  <si>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</si>
  <si>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</si>
  <si>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</si>
  <si>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</si>
  <si>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</si>
  <si>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</si>
  <si>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</si>
  <si>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</si>
  <si>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</si>
  <si>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</si>
  <si>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</si>
  <si>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</si>
  <si>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</si>
  <si>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</si>
  <si>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</si>
  <si>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</si>
  <si>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</si>
  <si>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</si>
  <si>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</si>
  <si>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</si>
  <si>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</si>
  <si>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</si>
  <si>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</si>
  <si>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</si>
  <si>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</si>
  <si>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</si>
  <si>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</si>
  <si>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</si>
  <si>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</si>
  <si>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</si>
  <si>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</si>
  <si>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</si>
  <si>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</si>
  <si>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</si>
  <si>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</si>
  <si>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</si>
  <si>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</si>
  <si>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</si>
  <si>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</si>
  <si>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</si>
  <si>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</si>
  <si>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</si>
  <si>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</si>
  <si>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</si>
  <si>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</si>
  <si>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</si>
  <si>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</si>
  <si>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</si>
  <si>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</si>
  <si>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</si>
  <si>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</si>
  <si>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</si>
  <si>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</si>
  <si>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</si>
  <si>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</si>
  <si>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</si>
  <si>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</si>
  <si>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</si>
  <si>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</si>
  <si>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</si>
  <si>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</si>
  <si>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</si>
  <si>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</si>
  <si>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</si>
  <si>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</si>
  <si>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</si>
  <si>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</si>
  <si>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</si>
  <si>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</si>
  <si>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</si>
  <si>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</si>
  <si>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</si>
  <si>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</si>
  <si>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</si>
  <si>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</si>
  <si>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</si>
  <si>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</si>
  <si>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</si>
  <si>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</si>
  <si>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</si>
  <si>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</si>
  <si>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</si>
  <si>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</si>
  <si>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</si>
  <si>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</si>
  <si>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</si>
  <si>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</si>
  <si>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</si>
  <si>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</si>
  <si>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</si>
  <si>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</si>
  <si>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</si>
  <si>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</si>
  <si>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</si>
  <si>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</si>
  <si>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</si>
  <si>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</si>
  <si>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</si>
  <si>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</si>
  <si>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</si>
  <si>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</si>
  <si>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</si>
  <si>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</si>
  <si>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</si>
  <si>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</si>
  <si>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</si>
  <si>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</si>
  <si>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</si>
  <si>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</si>
  <si>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</si>
  <si>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</si>
  <si>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</si>
  <si>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</si>
  <si>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</si>
  <si>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</si>
  <si>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</si>
  <si>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</si>
  <si>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</si>
  <si>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</si>
  <si>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</si>
  <si>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</si>
  <si>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</si>
  <si>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</si>
  <si>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</si>
  <si>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</si>
  <si>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</si>
  <si>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</si>
  <si>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</si>
  <si>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</si>
  <si>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</si>
  <si>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</si>
  <si>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</si>
  <si>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</si>
  <si>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</si>
  <si>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</si>
  <si>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</si>
  <si>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</si>
  <si>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</si>
  <si>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</si>
  <si>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</si>
  <si>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</si>
  <si>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</si>
  <si>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</si>
  <si>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</si>
  <si>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</si>
  <si>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</si>
  <si>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</si>
  <si>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</si>
  <si>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</si>
  <si>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</si>
  <si>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</si>
  <si>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</si>
  <si>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</si>
  <si>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</si>
  <si>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</si>
  <si>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</si>
  <si>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</si>
  <si>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</si>
  <si>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</si>
  <si>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</si>
  <si>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</si>
  <si>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</si>
  <si>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</si>
  <si>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</si>
  <si>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</si>
  <si>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</si>
  <si>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</si>
  <si>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</si>
  <si>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</si>
  <si>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</si>
  <si>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</si>
  <si>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</si>
  <si>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</si>
  <si>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</si>
  <si>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</si>
  <si>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</si>
  <si>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</si>
  <si>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</si>
  <si>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</si>
  <si>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</si>
  <si>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</si>
  <si>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</si>
  <si>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</si>
  <si>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</si>
  <si>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</si>
  <si>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</si>
  <si>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</si>
  <si>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</si>
  <si>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</si>
  <si>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</si>
  <si>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</si>
  <si>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</si>
  <si>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</si>
  <si>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</si>
  <si>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</si>
  <si>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</si>
  <si>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</si>
  <si>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</si>
  <si>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</si>
  <si>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</si>
  <si>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</si>
  <si>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</si>
  <si>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</si>
  <si>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</si>
  <si>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</si>
  <si>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</si>
  <si>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</si>
  <si>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</si>
  <si>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</si>
  <si>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</si>
  <si>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</si>
  <si>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</si>
  <si>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</si>
  <si>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</si>
  <si>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</si>
  <si>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</si>
  <si>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</si>
  <si>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</si>
  <si>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</si>
  <si>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</si>
  <si>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</si>
  <si>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</si>
  <si>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</si>
  <si>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</si>
  <si>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</si>
  <si>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</si>
  <si>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</si>
  <si>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</si>
  <si>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</si>
  <si>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</si>
  <si>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</si>
  <si>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</si>
  <si>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</si>
  <si>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</si>
  <si>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</si>
  <si>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</si>
  <si>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</si>
  <si>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</si>
  <si>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</si>
  <si>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</si>
  <si>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</si>
  <si>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</si>
  <si>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</si>
  <si>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</si>
  <si>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</si>
  <si>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</si>
  <si>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</si>
  <si>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</si>
  <si>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</si>
  <si>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</si>
  <si>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</si>
  <si>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</si>
  <si>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</si>
  <si>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</si>
  <si>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</si>
  <si>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</si>
  <si>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</si>
  <si>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</si>
  <si>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</si>
  <si>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</si>
  <si>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</si>
  <si>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</si>
  <si>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</si>
  <si>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</si>
  <si>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</si>
  <si>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</si>
  <si>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</si>
  <si>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</si>
  <si>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</si>
  <si>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</si>
  <si>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</si>
  <si>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</si>
  <si>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</si>
  <si>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</si>
  <si>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</si>
  <si>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</si>
  <si>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</si>
  <si>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</si>
  <si>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</si>
  <si>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</si>
  <si>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</si>
  <si>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</si>
  <si>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</si>
  <si>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</si>
  <si>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</si>
  <si>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</si>
  <si>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</si>
  <si>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</si>
  <si>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</si>
  <si>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</si>
  <si>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</si>
  <si>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</si>
  <si>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</si>
  <si>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</si>
  <si>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</si>
  <si>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</si>
  <si>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</si>
  <si>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</si>
  <si>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</si>
  <si>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</si>
  <si>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</si>
  <si>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</si>
  <si>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</si>
  <si>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</si>
  <si>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</si>
  <si>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</si>
  <si>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</si>
  <si>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</si>
  <si>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</si>
  <si>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</si>
  <si>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</si>
  <si>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</si>
  <si>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</si>
  <si>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</si>
  <si>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</si>
  <si>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</si>
  <si>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</si>
  <si>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</si>
  <si>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</si>
  <si>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</si>
  <si>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</si>
  <si>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</si>
  <si>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</si>
  <si>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</si>
  <si>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</si>
  <si>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</si>
  <si>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</si>
  <si>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</si>
  <si>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</si>
  <si>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</si>
  <si>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</si>
  <si>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</si>
  <si>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</si>
  <si>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</si>
  <si>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</si>
  <si>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</si>
  <si>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</si>
  <si>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</si>
  <si>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</si>
  <si>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</si>
  <si>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</si>
  <si>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</si>
  <si>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</si>
  <si>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</si>
  <si>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</si>
  <si>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</si>
  <si>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</si>
  <si>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</si>
  <si>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</si>
  <si>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</si>
  <si>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</si>
  <si>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</si>
  <si>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</si>
  <si>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</si>
  <si>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</si>
  <si>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</si>
  <si>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</si>
  <si>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</si>
  <si>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</si>
  <si>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</si>
  <si>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</si>
  <si>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</si>
  <si>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</si>
  <si>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</si>
  <si>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</si>
  <si>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</si>
  <si>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</si>
  <si>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</si>
  <si>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</si>
  <si>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</si>
  <si>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</si>
  <si>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</si>
  <si>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</si>
  <si>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</si>
  <si>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</si>
  <si>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</si>
  <si>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</si>
  <si>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</si>
  <si>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</si>
  <si>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</si>
  <si>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</si>
  <si>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</si>
  <si>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</si>
  <si>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</si>
  <si>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</si>
  <si>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</si>
  <si>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</si>
  <si>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</si>
  <si>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</si>
  <si>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</si>
  <si>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</si>
  <si>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</si>
  <si>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</si>
  <si>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</si>
  <si>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</si>
  <si>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</si>
  <si>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</si>
  <si>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</si>
  <si>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</si>
  <si>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</si>
  <si>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</si>
  <si>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</si>
  <si>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</si>
  <si>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</si>
  <si>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</si>
  <si>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</si>
  <si>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</si>
  <si>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</si>
  <si>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</si>
  <si>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</si>
  <si>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</si>
  <si>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</si>
  <si>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</si>
  <si>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</si>
  <si>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</si>
  <si>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</si>
  <si>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</si>
  <si>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</si>
  <si>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</si>
  <si>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</si>
  <si>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</si>
  <si>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</si>
  <si>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</si>
  <si>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</si>
  <si>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</si>
  <si>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</si>
  <si>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</si>
  <si>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</si>
  <si>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</si>
  <si>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</si>
  <si>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</si>
  <si>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</si>
  <si>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</si>
  <si>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</si>
  <si>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</si>
  <si>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</si>
  <si>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</si>
  <si>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</si>
  <si>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</si>
  <si>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</si>
  <si>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</si>
  <si>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</si>
  <si>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</si>
  <si>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</si>
  <si>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</si>
  <si>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</si>
  <si>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</si>
  <si>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</si>
  <si>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</si>
  <si>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</si>
  <si>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</si>
  <si>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</si>
  <si>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</si>
  <si>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</si>
  <si>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</si>
  <si>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</si>
  <si>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</si>
  <si>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</si>
  <si>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</si>
  <si>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</si>
  <si>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</si>
  <si>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</si>
  <si>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</si>
  <si>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</si>
  <si>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</si>
  <si>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</si>
  <si>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</si>
  <si>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</si>
  <si>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</si>
  <si>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</si>
  <si>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</si>
  <si>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</si>
  <si>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</si>
  <si>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</si>
  <si>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</si>
  <si>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</si>
  <si>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</si>
  <si>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</si>
  <si>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</si>
  <si>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</si>
  <si>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</si>
  <si>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</si>
  <si>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</si>
  <si>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</si>
  <si>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</si>
  <si>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</si>
  <si>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</si>
  <si>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</si>
  <si>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</si>
  <si>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</si>
  <si>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</si>
  <si>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</si>
  <si>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</si>
  <si>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</si>
  <si>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</si>
  <si>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</si>
  <si>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</si>
  <si>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</si>
  <si>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</si>
  <si>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</si>
  <si>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</si>
  <si>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</si>
  <si>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</si>
  <si>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</si>
  <si>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</si>
  <si>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</si>
  <si>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</si>
  <si>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</si>
  <si>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</si>
  <si>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</si>
  <si>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</si>
  <si>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</si>
  <si>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</si>
  <si>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</si>
  <si>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</si>
  <si>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</si>
  <si>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</si>
  <si>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</si>
  <si>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</si>
  <si>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</si>
  <si>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</si>
  <si>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</si>
  <si>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</si>
  <si>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</si>
  <si>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</si>
  <si>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</si>
  <si>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</si>
  <si>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</si>
  <si>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</si>
  <si>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</si>
  <si>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</si>
  <si>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</si>
  <si>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</si>
  <si>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</si>
  <si>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</si>
  <si>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</si>
  <si>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</si>
  <si>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</si>
  <si>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</si>
  <si>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</si>
  <si>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</si>
  <si>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</si>
  <si>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</si>
  <si>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</si>
  <si>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</si>
  <si>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</si>
  <si>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</si>
  <si>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</si>
  <si>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</si>
  <si>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</si>
  <si>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</si>
  <si>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</si>
  <si>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</si>
  <si>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</si>
  <si>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</si>
  <si>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</si>
  <si>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</si>
  <si>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</si>
  <si>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</si>
  <si>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</si>
  <si>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</si>
  <si>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</si>
  <si>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</si>
  <si>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</si>
  <si>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</si>
  <si>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</si>
  <si>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</si>
  <si>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</si>
  <si>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</si>
  <si>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</si>
  <si>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</si>
  <si>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</si>
  <si>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</si>
  <si>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</si>
  <si>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</si>
  <si>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</si>
  <si>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</si>
  <si>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</si>
  <si>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</si>
  <si>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</si>
  <si>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</si>
  <si>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</si>
  <si>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</si>
  <si>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</si>
  <si>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</si>
  <si>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</si>
  <si>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</si>
  <si>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</si>
  <si>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</si>
  <si>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</si>
  <si>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</si>
  <si>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</si>
  <si>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</si>
  <si>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</si>
  <si>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</si>
  <si>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</si>
  <si>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</si>
  <si>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</si>
  <si>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</si>
  <si>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</si>
  <si>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</si>
  <si>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</si>
  <si>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</si>
  <si>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</si>
  <si>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</si>
  <si>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</si>
  <si>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</si>
  <si>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</si>
  <si>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</si>
  <si>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</si>
  <si>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</si>
  <si>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</si>
  <si>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</si>
  <si>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</si>
  <si>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</si>
  <si>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</si>
  <si>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</si>
  <si>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</si>
  <si>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</si>
  <si>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</si>
  <si>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</si>
  <si>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</si>
  <si>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</si>
  <si>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</si>
  <si>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</si>
  <si>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</si>
  <si>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</si>
  <si>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</si>
  <si>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</si>
  <si>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</si>
  <si>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</si>
  <si>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</si>
  <si>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</si>
  <si>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</si>
  <si>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</si>
  <si>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</si>
  <si>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</si>
  <si>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</si>
  <si>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</si>
  <si>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</si>
  <si>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</si>
  <si>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</si>
  <si>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</si>
  <si>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</si>
  <si>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</si>
  <si>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</si>
  <si>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</si>
  <si>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</si>
  <si>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</si>
  <si>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</si>
  <si>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</si>
  <si>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</si>
  <si>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</si>
  <si>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</si>
  <si>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</si>
  <si>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</si>
  <si>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</si>
  <si>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</si>
  <si>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</si>
  <si>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</si>
  <si>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</si>
  <si>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</si>
  <si>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</si>
  <si>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</si>
  <si>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</si>
  <si>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</si>
  <si>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</si>
  <si>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</si>
  <si>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</si>
  <si>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</si>
  <si>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</si>
  <si>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</si>
  <si>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</si>
  <si>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</si>
  <si>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</si>
  <si>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</si>
  <si>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</si>
  <si>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</si>
  <si>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</si>
  <si>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</si>
  <si>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</si>
  <si>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</si>
  <si>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</si>
  <si>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</si>
  <si>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</si>
  <si>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</si>
  <si>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</si>
  <si>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</si>
  <si>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</si>
  <si>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</si>
  <si>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</si>
  <si>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</si>
  <si>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</si>
  <si>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</si>
  <si>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</si>
  <si>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</si>
  <si>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</si>
  <si>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</si>
  <si>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</si>
  <si>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</si>
  <si>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</si>
  <si>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</si>
  <si>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</si>
  <si>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</si>
  <si>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</si>
  <si>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</si>
  <si>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</si>
  <si>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</si>
  <si>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</si>
  <si>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</si>
  <si>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</si>
  <si>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</si>
  <si>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</si>
  <si>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</si>
  <si>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</si>
  <si>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</si>
  <si>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</si>
  <si>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</si>
  <si>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</si>
  <si>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</si>
  <si>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</si>
  <si>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</si>
  <si>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</si>
  <si>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</si>
  <si>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</si>
  <si>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</si>
  <si>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</si>
  <si>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</si>
  <si>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</si>
  <si>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</si>
  <si>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</si>
  <si>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</si>
  <si>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</si>
  <si>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</si>
  <si>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</si>
  <si>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</si>
  <si>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</si>
  <si>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</si>
  <si>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</si>
  <si>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</si>
  <si>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</si>
  <si>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</si>
  <si>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</si>
  <si>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</si>
  <si>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</si>
  <si>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</si>
  <si>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</si>
  <si>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</si>
  <si>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</si>
  <si>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</si>
  <si>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</si>
  <si>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</si>
  <si>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</si>
  <si>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</si>
  <si>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</si>
  <si>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</si>
  <si>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</si>
  <si>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</si>
  <si>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</si>
  <si>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</si>
  <si>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</si>
  <si>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</si>
  <si>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</si>
  <si>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</si>
  <si>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</si>
  <si>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</si>
  <si>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</si>
  <si>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</si>
  <si>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</si>
  <si>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</si>
  <si>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</si>
  <si>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</si>
  <si>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</si>
  <si>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</si>
  <si>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</si>
  <si>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</si>
  <si>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</si>
  <si>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</si>
  <si>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</si>
  <si>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</si>
  <si>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</si>
  <si>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</si>
  <si>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</si>
  <si>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</si>
  <si>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</si>
  <si>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</si>
  <si>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</si>
  <si>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</si>
  <si>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</si>
  <si>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</si>
  <si>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</si>
  <si>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</si>
  <si>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</si>
  <si>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</si>
  <si>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</si>
  <si>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</si>
  <si>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</si>
  <si>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</si>
  <si>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</si>
  <si>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</si>
  <si>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</si>
  <si>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</si>
  <si>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</si>
  <si>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</si>
  <si>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</si>
  <si>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</si>
  <si>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</si>
  <si>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</si>
  <si>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</si>
  <si>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</si>
  <si>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</si>
  <si>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</si>
  <si>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</si>
  <si>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</si>
  <si>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</si>
  <si>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</si>
  <si>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</si>
  <si>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</si>
  <si>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</si>
  <si>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</si>
  <si>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</si>
  <si>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</si>
  <si>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</si>
  <si>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</si>
  <si>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</si>
  <si>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</si>
  <si>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</si>
  <si>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</si>
  <si>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</si>
  <si>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</si>
  <si>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</si>
  <si>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</si>
  <si>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</si>
  <si>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</si>
  <si>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</si>
  <si>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</si>
  <si>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</si>
  <si>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</si>
  <si>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</si>
  <si>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</si>
  <si>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</si>
  <si>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</si>
  <si>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</si>
  <si>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</si>
  <si>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</si>
  <si>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</si>
  <si>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</si>
  <si>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</si>
  <si>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</si>
  <si>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</si>
  <si>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</si>
  <si>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</si>
  <si>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</si>
  <si>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</si>
  <si>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</si>
  <si>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</si>
  <si>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</si>
  <si>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</si>
  <si>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</si>
  <si>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</si>
  <si>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</si>
  <si>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</si>
  <si>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</si>
  <si>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</si>
  <si>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</si>
  <si>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</si>
  <si>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</si>
  <si>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</si>
  <si>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</si>
  <si>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</si>
  <si>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</si>
  <si>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</si>
  <si>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</si>
  <si>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</si>
  <si>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</si>
  <si>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</si>
  <si>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</si>
  <si>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</si>
  <si>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</si>
  <si>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</si>
  <si>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</si>
  <si>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</si>
  <si>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</si>
  <si>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</si>
  <si>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</si>
  <si>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</si>
  <si>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</si>
  <si>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</si>
  <si>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</si>
  <si>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</si>
  <si>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</si>
  <si>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</si>
  <si>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</si>
  <si>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</si>
  <si>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</si>
  <si>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</si>
  <si>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</si>
  <si>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</si>
  <si>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</si>
  <si>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</si>
  <si>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</si>
  <si>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</si>
  <si>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</si>
  <si>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</si>
  <si>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</si>
  <si>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</si>
  <si>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</si>
  <si>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</si>
  <si>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</si>
  <si>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</si>
  <si>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</si>
  <si>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</si>
  <si>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</si>
  <si>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</si>
  <si>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</si>
  <si>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</si>
  <si>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</si>
  <si>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</si>
  <si>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</si>
  <si>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</si>
  <si>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</si>
  <si>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</si>
  <si>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</si>
  <si>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</si>
  <si>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</si>
  <si>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</si>
  <si>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</si>
  <si>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</si>
  <si>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</si>
  <si>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</si>
  <si>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</si>
  <si>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</si>
  <si>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</si>
  <si>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</si>
  <si>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</si>
  <si>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</si>
  <si>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</si>
  <si>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</si>
  <si>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</si>
  <si>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</si>
  <si>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</si>
  <si>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</si>
  <si>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</si>
  <si>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</si>
  <si>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</si>
  <si>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</si>
  <si>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</si>
  <si>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</si>
  <si>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</si>
  <si>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</si>
  <si>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</si>
  <si>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</si>
  <si>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</si>
  <si>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</si>
  <si>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</si>
  <si>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</si>
  <si>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</si>
  <si>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</si>
  <si>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</si>
  <si>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</si>
  <si>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</si>
  <si>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</si>
  <si>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</si>
  <si>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</si>
  <si>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</si>
  <si>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</si>
  <si>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</si>
  <si>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</si>
  <si>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</si>
  <si>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</si>
  <si>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</si>
  <si>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</si>
  <si>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</si>
  <si>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</si>
  <si>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</si>
  <si>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</si>
  <si>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</si>
  <si>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</si>
  <si>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</si>
  <si>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</si>
  <si>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</si>
  <si>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</si>
  <si>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</si>
  <si>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</si>
  <si>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</si>
  <si>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</si>
  <si>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</si>
  <si>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</si>
  <si>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</si>
  <si>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</si>
  <si>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</si>
  <si>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</si>
  <si>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</si>
  <si>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</si>
  <si>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</si>
  <si>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</si>
  <si>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</si>
  <si>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</si>
  <si>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</si>
  <si>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</si>
  <si>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</si>
  <si>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</si>
  <si>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</si>
  <si>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</si>
  <si>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</si>
  <si>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</si>
  <si>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</si>
  <si>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</si>
  <si>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</si>
  <si>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</si>
  <si>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</si>
  <si>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</si>
  <si>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</si>
  <si>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</si>
  <si>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</si>
  <si>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</si>
  <si>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</si>
  <si>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</si>
  <si>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</si>
  <si>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</si>
  <si>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</si>
  <si>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</si>
  <si>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</si>
  <si>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</si>
  <si>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</si>
  <si>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</si>
  <si>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</si>
  <si>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</si>
  <si>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</si>
  <si>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</si>
  <si>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</si>
  <si>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</si>
  <si>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</si>
  <si>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</si>
  <si>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</si>
  <si>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</si>
  <si>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</si>
  <si>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</si>
  <si>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</si>
  <si>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</si>
  <si>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</si>
  <si>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</si>
  <si>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</si>
  <si>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</si>
  <si>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</si>
  <si>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</si>
  <si>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</si>
  <si>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</si>
  <si>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</si>
  <si>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</si>
  <si>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</si>
  <si>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</si>
  <si>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</si>
  <si>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</si>
  <si>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</si>
  <si>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</si>
  <si>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</si>
  <si>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</si>
  <si>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</si>
  <si>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</si>
  <si>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</si>
  <si>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</si>
  <si>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</si>
  <si>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</si>
  <si>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</si>
  <si>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</si>
  <si>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</si>
  <si>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</si>
  <si>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</si>
  <si>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</si>
  <si>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</si>
  <si>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</si>
  <si>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</si>
  <si>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</si>
  <si>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</si>
  <si>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</si>
  <si>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</si>
  <si>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</si>
  <si>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</si>
  <si>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</si>
  <si>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</si>
  <si>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</si>
  <si>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</si>
  <si>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</si>
  <si>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</si>
  <si>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</si>
  <si>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</si>
  <si>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</si>
  <si>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</si>
  <si>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</si>
  <si>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</si>
  <si>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</si>
  <si>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</si>
  <si>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</si>
  <si>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</si>
  <si>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</si>
  <si>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</si>
  <si>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</si>
  <si>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</si>
  <si>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</si>
  <si>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</si>
  <si>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</si>
  <si>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</si>
  <si>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</si>
  <si>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</si>
  <si>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</si>
  <si>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</si>
  <si>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</si>
  <si>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</si>
  <si>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</si>
  <si>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</si>
  <si>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</si>
  <si>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</si>
  <si>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</si>
  <si>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</si>
  <si>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</si>
  <si>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</si>
  <si>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</si>
  <si>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</si>
  <si>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</si>
  <si>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</si>
  <si>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</si>
  <si>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</si>
  <si>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</si>
  <si>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</si>
  <si>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</si>
  <si>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</si>
  <si>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</si>
  <si>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</si>
  <si>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</si>
  <si>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</si>
  <si>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</si>
  <si>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</si>
  <si>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</si>
  <si>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</si>
  <si>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</si>
  <si>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</si>
  <si>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</si>
  <si>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</si>
  <si>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</si>
  <si>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</si>
  <si>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</si>
  <si>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</si>
  <si>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</si>
  <si>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</si>
  <si>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</si>
  <si>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</si>
  <si>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</si>
  <si>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</si>
  <si>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</si>
  <si>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</si>
  <si>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</si>
  <si>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</si>
  <si>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</si>
  <si>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</si>
  <si>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</si>
  <si>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</si>
  <si>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</si>
  <si>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</si>
  <si>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</si>
  <si>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</si>
  <si>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</si>
  <si>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</si>
  <si>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</si>
  <si>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</si>
  <si>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</si>
  <si>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</si>
  <si>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</si>
  <si>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</si>
  <si>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</si>
  <si>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</si>
  <si>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</si>
  <si>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</si>
  <si>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</si>
  <si>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</si>
  <si>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</si>
  <si>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</si>
  <si>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</si>
  <si>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</si>
  <si>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</si>
  <si>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</si>
  <si>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</si>
  <si>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</si>
  <si>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</si>
  <si>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</si>
  <si>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</si>
  <si>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</si>
  <si>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</si>
  <si>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</si>
  <si>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</si>
  <si>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</si>
  <si>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</si>
  <si>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</si>
  <si>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</si>
  <si>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</si>
  <si>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</si>
  <si>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</si>
  <si>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</si>
  <si>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</si>
  <si>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</si>
  <si>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</si>
  <si>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</si>
  <si>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</si>
  <si>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</si>
  <si>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</si>
  <si>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</si>
  <si>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</si>
  <si>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</si>
  <si>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</si>
  <si>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</si>
  <si>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</si>
  <si>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</si>
  <si>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</si>
  <si>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</si>
  <si>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</si>
  <si>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</si>
  <si>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</si>
  <si>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</si>
  <si>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</si>
  <si>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</si>
  <si>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</si>
  <si>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</si>
  <si>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</si>
  <si>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</si>
  <si>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</si>
  <si>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</si>
  <si>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</si>
  <si>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</si>
  <si>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</si>
  <si>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</si>
  <si>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</si>
  <si>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</si>
  <si>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</si>
  <si>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</si>
  <si>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</si>
  <si>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</si>
  <si>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</si>
  <si>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</si>
  <si>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</si>
  <si>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</si>
  <si>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</si>
  <si>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</si>
  <si>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</si>
  <si>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</si>
  <si>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</si>
  <si>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</si>
  <si>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</si>
  <si>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</si>
  <si>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</si>
  <si>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</si>
  <si>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</si>
  <si>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</si>
  <si>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</si>
  <si>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</si>
  <si>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</si>
  <si>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</si>
  <si>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</si>
  <si>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</si>
  <si>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</si>
  <si>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</si>
  <si>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</si>
  <si>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</si>
  <si>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</si>
  <si>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</si>
  <si>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</si>
  <si>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</si>
  <si>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</si>
  <si>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</si>
  <si>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</si>
  <si>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</si>
  <si>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</si>
  <si>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</si>
  <si>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</si>
  <si>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</si>
  <si>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</si>
  <si>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</si>
  <si>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</si>
  <si>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</si>
  <si>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</si>
  <si>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</si>
  <si>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</si>
  <si>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</si>
  <si>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</si>
  <si>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</si>
  <si>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</si>
  <si>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</si>
  <si>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</si>
  <si>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</si>
  <si>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</si>
  <si>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</si>
  <si>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</si>
  <si>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</si>
  <si>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</si>
  <si>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</si>
  <si>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</si>
  <si>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</si>
  <si>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</si>
  <si>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</si>
  <si>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</si>
  <si>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</si>
  <si>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</si>
  <si>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</si>
  <si>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</si>
  <si>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</si>
  <si>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</si>
  <si>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</si>
  <si>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</si>
  <si>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</si>
  <si>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</si>
  <si>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</si>
  <si>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</si>
  <si>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</si>
  <si>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</si>
  <si>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</si>
  <si>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</si>
  <si>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</si>
  <si>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</si>
  <si>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</si>
  <si>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</si>
  <si>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</si>
  <si>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</si>
  <si>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</si>
  <si>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</si>
  <si>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</si>
  <si>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</si>
  <si>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</si>
  <si>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</si>
  <si>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</si>
  <si>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</si>
  <si>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</si>
  <si>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</si>
  <si>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</si>
  <si>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</si>
  <si>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</si>
  <si>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</si>
  <si>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</si>
  <si>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</si>
  <si>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</si>
  <si>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</si>
  <si>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</si>
  <si>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</si>
  <si>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</si>
  <si>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</si>
  <si>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</si>
  <si>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</si>
  <si>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</si>
  <si>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</si>
  <si>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</si>
  <si>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</si>
  <si>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</si>
  <si>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</si>
  <si>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</si>
  <si>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</si>
  <si>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</si>
  <si>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</si>
  <si>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</si>
  <si>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</si>
  <si>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</si>
  <si>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</si>
  <si>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</si>
  <si>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</si>
  <si>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</si>
  <si>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</si>
  <si>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</si>
  <si>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</si>
  <si>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</si>
  <si>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</si>
  <si>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</si>
  <si>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</si>
  <si>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</si>
  <si>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</si>
  <si>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</si>
  <si>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</si>
  <si>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</si>
  <si>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</si>
  <si>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</si>
  <si>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</si>
  <si>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</si>
  <si>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</si>
  <si>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</si>
  <si>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</si>
  <si>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</si>
  <si>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</si>
  <si>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</si>
  <si>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</si>
  <si>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</si>
  <si>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</si>
  <si>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</si>
  <si>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</si>
  <si>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</si>
  <si>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</si>
  <si>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</si>
  <si>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</si>
  <si>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</si>
  <si>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</si>
  <si>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</si>
  <si>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</si>
  <si>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</si>
  <si>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</si>
  <si>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</si>
  <si>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</si>
  <si>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</si>
  <si>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</si>
  <si>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</si>
  <si>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</si>
  <si>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</si>
  <si>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</si>
  <si>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</si>
  <si>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</si>
  <si>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</si>
  <si>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</si>
  <si>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</si>
  <si>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</si>
  <si>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</si>
  <si>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</si>
  <si>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</si>
  <si>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</si>
  <si>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</si>
  <si>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</si>
  <si>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</si>
  <si>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</si>
  <si>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</si>
  <si>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</si>
  <si>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</si>
  <si>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</si>
  <si>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</si>
  <si>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</si>
  <si>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</si>
  <si>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</si>
  <si>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</si>
  <si>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</si>
  <si>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</si>
  <si>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</si>
  <si>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</si>
  <si>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</si>
  <si>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</si>
  <si>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</si>
  <si>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</si>
  <si>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</si>
  <si>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</si>
  <si>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</si>
  <si>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</si>
  <si>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</si>
  <si>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</si>
  <si>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</si>
  <si>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</si>
  <si>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</si>
  <si>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</si>
  <si>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</si>
  <si>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</si>
  <si>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</si>
  <si>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</si>
  <si>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</si>
  <si>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</si>
  <si>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</si>
  <si>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</si>
  <si>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</si>
  <si>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</si>
  <si>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</si>
  <si>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</si>
  <si>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</si>
  <si>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</si>
  <si>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</si>
  <si>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</si>
  <si>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</si>
  <si>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</si>
  <si>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</si>
  <si>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</si>
  <si>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</si>
  <si>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</si>
  <si>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</si>
  <si>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</si>
  <si>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</si>
  <si>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</si>
  <si>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</si>
  <si>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</si>
  <si>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</si>
  <si>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</si>
  <si>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</si>
  <si>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</si>
  <si>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</si>
  <si>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</si>
  <si>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</si>
  <si>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</si>
  <si>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</si>
  <si>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</si>
  <si>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</si>
  <si>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</si>
  <si>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</si>
  <si>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</si>
  <si>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</si>
  <si>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</si>
  <si>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</si>
  <si>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</si>
  <si>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</si>
  <si>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</si>
  <si>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</si>
  <si>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</si>
  <si>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</si>
  <si>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</si>
  <si>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</si>
  <si>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</si>
  <si>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</si>
  <si>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</si>
  <si>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</si>
  <si>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</si>
  <si>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</si>
  <si>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</si>
  <si>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</si>
  <si>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</si>
  <si>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</si>
  <si>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</si>
  <si>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</si>
  <si>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</si>
  <si>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</si>
  <si>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</si>
  <si>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</si>
  <si>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</si>
  <si>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</si>
  <si>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</si>
  <si>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</si>
  <si>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</si>
  <si>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</si>
  <si>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</si>
  <si>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</si>
  <si>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</si>
  <si>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</si>
  <si>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</si>
  <si>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</si>
  <si>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</si>
  <si>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</si>
  <si>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</si>
  <si>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</si>
  <si>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</si>
  <si>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</si>
  <si>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</si>
  <si>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</si>
  <si>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</si>
  <si>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</si>
  <si>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</si>
  <si>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</si>
  <si>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</si>
  <si>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</si>
  <si>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</si>
  <si>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</si>
  <si>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</si>
  <si>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</si>
  <si>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</si>
  <si>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</si>
  <si>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</si>
  <si>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</si>
  <si>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</si>
  <si>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</si>
  <si>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</si>
  <si>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</si>
  <si>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</si>
  <si>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</si>
  <si>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</si>
  <si>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</si>
  <si>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</si>
  <si>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</si>
  <si>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</si>
  <si>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</si>
  <si>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</si>
  <si>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</si>
  <si>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</si>
  <si>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</si>
  <si>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</si>
  <si>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</si>
  <si>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</si>
  <si>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</si>
  <si>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</si>
  <si>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</si>
  <si>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</si>
  <si>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</si>
  <si>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</si>
  <si>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</si>
  <si>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</si>
  <si>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</si>
  <si>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</si>
  <si>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</si>
  <si>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</si>
  <si>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</si>
  <si>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</si>
  <si>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</si>
  <si>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</si>
  <si>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</si>
  <si>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</si>
  <si>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</si>
  <si>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</si>
  <si>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</si>
  <si>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</si>
  <si>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</si>
  <si>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</si>
  <si>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</si>
  <si>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</si>
  <si>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</si>
  <si>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</si>
  <si>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</si>
  <si>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</si>
  <si>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</si>
  <si>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</si>
  <si>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</si>
  <si>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</si>
  <si>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</si>
  <si>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</si>
  <si>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</si>
  <si>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</si>
  <si>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</si>
  <si>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</si>
  <si>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</si>
  <si>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</si>
  <si>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</si>
  <si>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</si>
  <si>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</si>
  <si>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</si>
  <si>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</si>
  <si>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</si>
  <si>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</si>
  <si>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</si>
  <si>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</si>
  <si>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</si>
  <si>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</si>
  <si>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</si>
  <si>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</si>
  <si>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</si>
  <si>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</si>
  <si>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</si>
  <si>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</si>
  <si>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</si>
  <si>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</si>
  <si>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</si>
  <si>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</si>
  <si>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</si>
  <si>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</si>
  <si>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</si>
  <si>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</si>
  <si>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</si>
  <si>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</si>
  <si>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</si>
  <si>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</si>
  <si>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</si>
  <si>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</si>
  <si>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</si>
  <si>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</si>
  <si>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</si>
  <si>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</si>
  <si>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</si>
  <si>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</si>
  <si>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</si>
  <si>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</si>
  <si>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</si>
  <si>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</si>
  <si>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</si>
  <si>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</si>
  <si>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</si>
  <si>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</si>
  <si>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</si>
  <si>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</si>
  <si>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</si>
  <si>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</si>
  <si>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</si>
  <si>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</si>
  <si>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</si>
  <si>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</si>
  <si>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</si>
  <si>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</si>
  <si>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</si>
  <si>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</si>
  <si>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</si>
  <si>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</si>
  <si>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</si>
  <si>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</si>
  <si>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</si>
  <si>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</si>
  <si>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</si>
  <si>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</si>
  <si>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</si>
  <si>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</si>
  <si>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</si>
  <si>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</si>
  <si>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</si>
  <si>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</si>
  <si>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</si>
  <si>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</si>
  <si>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</si>
  <si>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</si>
  <si>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</si>
  <si>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</si>
  <si>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</si>
  <si>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</si>
  <si>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</si>
  <si>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</si>
  <si>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</si>
  <si>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</si>
  <si>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</si>
  <si>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</si>
  <si>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</si>
  <si>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</si>
  <si>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</si>
  <si>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</si>
  <si>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</si>
  <si>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</si>
  <si>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</si>
  <si>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</si>
  <si>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</si>
  <si>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</si>
  <si>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</si>
  <si>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</si>
  <si>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</si>
  <si>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</si>
  <si>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</si>
  <si>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</si>
  <si>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</si>
  <si>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</si>
  <si>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</si>
  <si>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</si>
  <si>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</si>
  <si>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</si>
  <si>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</si>
  <si>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</si>
  <si>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</si>
  <si>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</si>
  <si>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</si>
  <si>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</si>
  <si>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</si>
  <si>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</si>
  <si>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</si>
  <si>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</si>
  <si>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</si>
  <si>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</si>
  <si>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</si>
  <si>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</si>
  <si>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</si>
  <si>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</si>
  <si>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</si>
  <si>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</si>
  <si>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</si>
  <si>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</si>
  <si>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</si>
  <si>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</si>
  <si>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</si>
  <si>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</si>
  <si>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</si>
  <si>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</si>
  <si>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</si>
  <si>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</si>
  <si>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</si>
  <si>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</si>
  <si>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</si>
  <si>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</si>
  <si>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</si>
  <si>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</si>
  <si>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</si>
  <si>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</si>
  <si>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</si>
  <si>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</si>
  <si>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</si>
  <si>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</si>
  <si>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</si>
  <si>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</si>
  <si>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</si>
  <si>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</si>
  <si>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</si>
  <si>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</si>
  <si>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</si>
  <si>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</si>
  <si>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</si>
  <si>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</si>
  <si>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</si>
  <si>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</si>
  <si>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</si>
  <si>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</si>
  <si>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</si>
  <si>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</si>
  <si>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</si>
  <si>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</si>
  <si>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</si>
  <si>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</si>
  <si>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</si>
  <si>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</si>
  <si>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</si>
  <si>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</si>
  <si>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</si>
  <si>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</si>
  <si>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</si>
  <si>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</si>
  <si>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</si>
  <si>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</si>
  <si>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</si>
  <si>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</si>
  <si>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</si>
  <si>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</si>
  <si>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</si>
  <si>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</si>
  <si>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</si>
  <si>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</si>
  <si>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</si>
  <si>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</si>
  <si>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</si>
  <si>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</si>
  <si>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</si>
  <si>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</si>
  <si>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</si>
  <si>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</si>
  <si>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</si>
  <si>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</si>
  <si>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</si>
  <si>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</si>
  <si>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</si>
  <si>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</si>
  <si>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</si>
  <si>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</si>
  <si>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</si>
  <si>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</si>
  <si>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</si>
  <si>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</si>
  <si>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</si>
  <si>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</si>
  <si>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</si>
  <si>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</si>
  <si>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</si>
  <si>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</si>
  <si>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</si>
  <si>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</si>
  <si>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</si>
  <si>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</si>
  <si>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</si>
  <si>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</si>
  <si>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</si>
  <si>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</si>
  <si>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</si>
  <si>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</si>
  <si>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</si>
  <si>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</si>
  <si>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</si>
  <si>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</si>
  <si>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</si>
  <si>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</si>
  <si>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</si>
  <si>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</si>
  <si>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</si>
  <si>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</si>
  <si>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</si>
  <si>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</si>
  <si>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</si>
  <si>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</si>
  <si>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</si>
  <si>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</si>
  <si>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</si>
  <si>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</si>
  <si>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</si>
  <si>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</si>
  <si>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</si>
  <si>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</si>
  <si>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</si>
  <si>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</si>
  <si>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</si>
  <si>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</si>
  <si>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</si>
  <si>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</si>
  <si>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</si>
  <si>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</si>
  <si>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</si>
  <si>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</si>
  <si>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</si>
  <si>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</si>
  <si>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</si>
  <si>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</si>
  <si>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</si>
  <si>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</si>
  <si>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</si>
  <si>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</si>
  <si>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</si>
  <si>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</si>
  <si>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</si>
  <si>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</si>
  <si>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</si>
  <si>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</si>
  <si>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</si>
  <si>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</si>
  <si>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</si>
  <si>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</si>
  <si>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</si>
  <si>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</si>
  <si>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</si>
  <si>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</si>
  <si>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</si>
  <si>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</si>
  <si>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</si>
  <si>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</si>
  <si>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</si>
  <si>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</si>
  <si>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</si>
  <si>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</si>
  <si>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</si>
  <si>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</si>
  <si>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</si>
  <si>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</si>
  <si>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</si>
  <si>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</si>
  <si>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</si>
  <si>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</si>
  <si>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</si>
  <si>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</si>
  <si>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</si>
  <si>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</si>
  <si>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</si>
  <si>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</si>
  <si>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</si>
  <si>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</si>
  <si>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</si>
  <si>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</si>
  <si>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</si>
  <si>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</si>
  <si>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</si>
  <si>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</si>
  <si>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</si>
  <si>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</si>
  <si>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</si>
  <si>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</si>
  <si>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</si>
  <si>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</si>
  <si>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</si>
  <si>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</si>
  <si>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</si>
  <si>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</si>
  <si>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</si>
  <si>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</si>
  <si>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</si>
  <si>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</si>
  <si>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</si>
  <si>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</si>
  <si>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</si>
  <si>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</si>
  <si>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</si>
  <si>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</si>
  <si>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</si>
  <si>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</si>
  <si>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</si>
  <si>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</si>
  <si>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</si>
  <si>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</si>
  <si>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</si>
  <si>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</si>
  <si>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</si>
  <si>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</si>
  <si>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</si>
  <si>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</si>
  <si>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</si>
  <si>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</si>
  <si>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</si>
  <si>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</si>
  <si>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</si>
  <si>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</si>
  <si>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</si>
  <si>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</si>
  <si>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</si>
  <si>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</si>
  <si>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</si>
  <si>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</si>
  <si>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</si>
  <si>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</si>
  <si>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</si>
  <si>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</si>
  <si>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</si>
  <si>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</si>
  <si>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</si>
  <si>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</si>
  <si>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</si>
  <si>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</si>
  <si>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</si>
  <si>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</si>
  <si>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</si>
  <si>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</si>
  <si>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</si>
  <si>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</si>
  <si>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</si>
  <si>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</si>
  <si>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</si>
  <si>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</si>
  <si>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</si>
  <si>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</si>
  <si>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</si>
  <si>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</si>
  <si>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</si>
  <si>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</si>
  <si>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</si>
  <si>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</si>
  <si>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</si>
  <si>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</si>
  <si>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</si>
  <si>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</si>
  <si>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</si>
  <si>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</si>
  <si>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</si>
  <si>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</si>
  <si>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</si>
  <si>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</si>
  <si>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</si>
  <si>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</si>
  <si>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</si>
  <si>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</si>
  <si>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</si>
  <si>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</si>
  <si>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</si>
  <si>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</si>
  <si>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</si>
  <si>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</si>
  <si>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</si>
  <si>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</si>
  <si>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</si>
  <si>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</si>
  <si>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</si>
  <si>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</si>
  <si>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</si>
  <si>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</si>
  <si>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</si>
  <si>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</si>
  <si>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</si>
  <si>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</si>
  <si>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</si>
  <si>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</si>
  <si>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</si>
  <si>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</si>
  <si>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</si>
  <si>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</si>
  <si>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</si>
  <si>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</si>
  <si>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</si>
  <si>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</si>
  <si>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</si>
  <si>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</si>
  <si>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</si>
  <si>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</si>
  <si>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</si>
  <si>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</si>
  <si>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</si>
  <si>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</si>
  <si>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</si>
  <si>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</si>
  <si>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</si>
  <si>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</si>
  <si>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</si>
  <si>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</si>
  <si>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</si>
  <si>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</si>
  <si>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</si>
  <si>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</si>
  <si>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</si>
  <si>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</si>
  <si>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</si>
  <si>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</si>
  <si>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</si>
  <si>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</si>
  <si>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</si>
  <si>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</si>
  <si>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</si>
  <si>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</si>
  <si>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</si>
  <si>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</si>
  <si>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</si>
  <si>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</si>
  <si>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</si>
  <si>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</si>
  <si>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</si>
  <si>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</si>
  <si>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</si>
  <si>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</si>
  <si>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</si>
  <si>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</si>
  <si>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</si>
  <si>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</si>
  <si>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</si>
  <si>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</si>
  <si>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</si>
  <si>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</si>
  <si>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</si>
  <si>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</si>
  <si>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</si>
  <si>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</si>
  <si>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</si>
  <si>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</si>
  <si>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</si>
  <si>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</si>
  <si>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</si>
  <si>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</si>
  <si>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</si>
  <si>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</si>
  <si>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</si>
  <si>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</si>
  <si>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</si>
  <si>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</si>
  <si>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</si>
  <si>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</si>
  <si>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</si>
  <si>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</si>
  <si>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</si>
  <si>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</si>
  <si>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</si>
  <si>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</si>
  <si>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</si>
  <si>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</si>
  <si>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</si>
  <si>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</si>
  <si>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</si>
  <si>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</si>
  <si>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</si>
  <si>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</si>
  <si>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</si>
  <si>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</si>
  <si>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</si>
  <si>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</si>
  <si>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</si>
  <si>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</si>
  <si>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</si>
  <si>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</si>
  <si>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</si>
  <si>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</si>
  <si>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</si>
  <si>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</si>
  <si>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</si>
  <si>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</si>
  <si>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</si>
  <si>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</si>
  <si>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</si>
  <si>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</si>
  <si>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</si>
  <si>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</si>
  <si>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</si>
  <si>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</si>
  <si>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</si>
  <si>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</si>
  <si>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</si>
  <si>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</si>
  <si>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</si>
  <si>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</si>
  <si>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</si>
  <si>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</si>
  <si>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</si>
  <si>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</si>
  <si>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</si>
  <si>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</si>
  <si>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</si>
  <si>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</si>
  <si>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</si>
  <si>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</si>
  <si>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</si>
  <si>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</si>
  <si>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</si>
  <si>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</si>
  <si>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</si>
  <si>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</si>
  <si>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</si>
  <si>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</si>
  <si>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</si>
  <si>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</si>
  <si>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</si>
  <si>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</si>
  <si>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</si>
  <si>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</si>
  <si>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</si>
  <si>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</si>
  <si>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</si>
  <si>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</si>
  <si>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</si>
  <si>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</si>
  <si>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</si>
  <si>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</si>
  <si>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</si>
  <si>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</si>
  <si>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</si>
  <si>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</si>
  <si>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</si>
  <si>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</si>
  <si>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</si>
  <si>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</si>
  <si>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</si>
  <si>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</si>
  <si>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</si>
  <si>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</si>
  <si>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</si>
  <si>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</si>
  <si>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</si>
  <si>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</si>
  <si>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</si>
  <si>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</si>
  <si>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</si>
  <si>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</si>
  <si>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</si>
  <si>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</si>
  <si>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</si>
  <si>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</si>
  <si>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</si>
  <si>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</si>
  <si>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</si>
  <si>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</si>
  <si>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</si>
  <si>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</si>
  <si>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</si>
  <si>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</si>
  <si>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</si>
  <si>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</si>
  <si>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</si>
  <si>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</si>
  <si>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</si>
  <si>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</si>
  <si>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</si>
  <si>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</si>
  <si>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</si>
  <si>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</si>
  <si>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</si>
  <si>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</si>
  <si>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</si>
  <si>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</si>
  <si>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</si>
  <si>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</si>
  <si>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</si>
  <si>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</si>
  <si>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</si>
  <si>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</si>
  <si>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</si>
  <si>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</si>
  <si>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</si>
  <si>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</si>
  <si>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</si>
  <si>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</si>
  <si>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</si>
  <si>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</si>
  <si>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</si>
  <si>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</si>
  <si>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</si>
  <si>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</si>
  <si>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</si>
  <si>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</si>
  <si>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</si>
  <si>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</si>
  <si>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</si>
  <si>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</si>
  <si>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</si>
  <si>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</si>
  <si>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</si>
  <si>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</si>
  <si>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</si>
  <si>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</si>
  <si>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</si>
  <si>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</si>
  <si>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</si>
  <si>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</si>
  <si>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</si>
  <si>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</si>
  <si>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</si>
  <si>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</si>
  <si>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</si>
  <si>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</si>
  <si>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</si>
  <si>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</si>
  <si>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</si>
  <si>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</si>
  <si>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</si>
  <si>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</si>
  <si>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</si>
  <si>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</si>
  <si>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</si>
  <si>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</si>
  <si>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</si>
  <si>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</si>
  <si>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</si>
  <si>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</si>
  <si>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</si>
  <si>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</si>
  <si>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</si>
  <si>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</si>
  <si>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</si>
  <si>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</si>
  <si>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</si>
  <si>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</si>
  <si>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</si>
  <si>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</si>
  <si>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</si>
  <si>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</si>
  <si>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</si>
  <si>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</si>
  <si>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</si>
  <si>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</si>
  <si>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</si>
  <si>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</si>
  <si>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</si>
  <si>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</si>
  <si>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</si>
  <si>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</si>
  <si>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</si>
  <si>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</si>
  <si>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</si>
  <si>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</si>
  <si>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</si>
  <si>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</si>
  <si>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</si>
  <si>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</si>
  <si>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</si>
  <si>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</si>
  <si>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</si>
  <si>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</si>
  <si>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</si>
  <si>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</si>
  <si>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</si>
  <si>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</si>
  <si>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</si>
  <si>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</si>
  <si>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</si>
  <si>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</si>
  <si>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</si>
  <si>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</si>
  <si>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</si>
  <si>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</si>
  <si>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</si>
  <si>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</si>
  <si>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</si>
  <si>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</si>
  <si>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</si>
  <si>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</si>
  <si>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</si>
  <si>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</si>
  <si>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</si>
  <si>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</si>
  <si>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</si>
  <si>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</si>
  <si>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</si>
  <si>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</si>
  <si>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</si>
  <si>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</si>
  <si>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</si>
  <si>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</si>
  <si>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</si>
  <si>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</si>
  <si>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</si>
  <si>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</si>
  <si>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</si>
  <si>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</si>
  <si>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</si>
  <si>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</si>
  <si>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</si>
  <si>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</si>
  <si>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</si>
  <si>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</si>
  <si>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</si>
  <si>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</si>
  <si>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</si>
  <si>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</si>
  <si>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</si>
  <si>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</si>
  <si>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</si>
  <si>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</si>
  <si>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</si>
  <si>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</si>
  <si>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</si>
  <si>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</si>
  <si>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</si>
  <si>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</si>
  <si>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</si>
  <si>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</si>
  <si>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</si>
  <si>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</si>
  <si>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</si>
  <si>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</si>
  <si>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</si>
  <si>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</si>
  <si>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</si>
  <si>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</si>
  <si>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</si>
  <si>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</si>
  <si>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</si>
  <si>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</si>
  <si>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</si>
  <si>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</si>
  <si>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</si>
  <si>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</si>
  <si>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</si>
  <si>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</si>
  <si>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</si>
  <si>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</si>
  <si>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</si>
  <si>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</si>
  <si>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</si>
  <si>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</si>
  <si>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</si>
  <si>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</si>
  <si>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</si>
  <si>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</si>
  <si>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</si>
  <si>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</si>
  <si>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</si>
  <si>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</si>
  <si>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</si>
  <si>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</si>
  <si>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</si>
  <si>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</si>
  <si>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</si>
  <si>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</si>
  <si>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</si>
  <si>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</si>
  <si>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</si>
  <si>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</si>
  <si>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</si>
  <si>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</si>
  <si>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</si>
  <si>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</si>
  <si>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</si>
  <si>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</si>
  <si>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</si>
  <si>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</si>
  <si>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</si>
  <si>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</si>
  <si>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</si>
  <si>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</si>
  <si>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</si>
  <si>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</si>
  <si>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</si>
  <si>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</si>
  <si>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</si>
  <si>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</si>
  <si>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</si>
  <si>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</si>
  <si>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</si>
  <si>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</si>
  <si>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</si>
  <si>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</si>
  <si>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</si>
  <si>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</si>
  <si>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</si>
  <si>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</si>
  <si>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</si>
  <si>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</si>
  <si>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</si>
  <si>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</si>
  <si>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</si>
  <si>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</si>
  <si>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</si>
  <si>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</si>
  <si>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</si>
  <si>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</si>
  <si>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</si>
  <si>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</si>
  <si>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</si>
  <si>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</si>
  <si>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</si>
  <si>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</si>
  <si>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</si>
  <si>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</si>
  <si>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</si>
  <si>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</si>
  <si>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</si>
  <si>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</si>
  <si>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</si>
  <si>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</si>
  <si>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</si>
  <si>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</si>
  <si>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</si>
  <si>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</si>
  <si>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</si>
  <si>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</si>
  <si>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</si>
  <si>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</si>
  <si>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</si>
  <si>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</si>
  <si>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</si>
  <si>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</si>
  <si>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</si>
  <si>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</si>
  <si>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</si>
  <si>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</si>
  <si>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</si>
  <si>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</si>
  <si>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</si>
  <si>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</si>
  <si>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</si>
  <si>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</si>
  <si>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</si>
  <si>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</si>
  <si>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</si>
  <si>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</si>
  <si>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</si>
  <si>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</si>
  <si>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</si>
  <si>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</si>
  <si>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</si>
  <si>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</si>
  <si>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</si>
  <si>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</si>
  <si>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</si>
  <si>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</si>
  <si>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</si>
  <si>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</si>
  <si>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</si>
  <si>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</si>
  <si>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</si>
  <si>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</si>
  <si>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</si>
  <si>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</si>
  <si>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</si>
  <si>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</si>
  <si>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</si>
  <si>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</si>
  <si>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</si>
  <si>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</si>
  <si>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</si>
  <si>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</si>
  <si>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</si>
  <si>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</si>
  <si>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</si>
  <si>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</si>
  <si>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</si>
  <si>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</si>
  <si>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</si>
  <si>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</si>
  <si>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</si>
  <si>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</si>
  <si>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</si>
  <si>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</si>
  <si>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</si>
  <si>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</si>
  <si>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</si>
  <si>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</si>
  <si>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</si>
  <si>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</si>
  <si>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</si>
  <si>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</si>
  <si>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</si>
  <si>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</si>
  <si>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</si>
  <si>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</si>
  <si>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</si>
  <si>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</si>
  <si>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</si>
  <si>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</si>
  <si>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</si>
  <si>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</si>
  <si>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</si>
  <si>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</si>
  <si>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</si>
  <si>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</si>
  <si>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</si>
  <si>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</si>
  <si>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</si>
  <si>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</si>
  <si>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</si>
  <si>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</si>
  <si>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</si>
  <si>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</si>
  <si>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</si>
  <si>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</si>
  <si>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</si>
  <si>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</si>
  <si>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</si>
  <si>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</si>
  <si>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</si>
  <si>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</si>
  <si>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</si>
  <si>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</si>
  <si>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</si>
  <si>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</si>
  <si>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</si>
  <si>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</si>
  <si>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</si>
  <si>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</si>
  <si>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</si>
  <si>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</si>
  <si>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</si>
  <si>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</si>
  <si>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</si>
  <si>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</si>
  <si>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</si>
  <si>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</si>
  <si>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</si>
  <si>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</si>
  <si>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</si>
  <si>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</si>
  <si>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</si>
  <si>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</si>
  <si>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</si>
  <si>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</si>
  <si>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</si>
  <si>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</si>
  <si>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</si>
  <si>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</si>
  <si>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</si>
  <si>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</si>
  <si>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</si>
  <si>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</si>
  <si>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</si>
  <si>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</si>
  <si>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</si>
  <si>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</si>
  <si>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</si>
  <si>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</si>
  <si>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</si>
  <si>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</si>
  <si>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</si>
  <si>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</si>
  <si>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</si>
  <si>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</si>
  <si>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</si>
  <si>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</si>
  <si>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</si>
  <si>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</si>
  <si>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</si>
  <si>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</si>
  <si>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</si>
  <si>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</si>
  <si>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</si>
  <si>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</si>
  <si>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</si>
  <si>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</si>
  <si>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</si>
  <si>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</si>
  <si>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</si>
  <si>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</si>
  <si>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</si>
  <si>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</si>
  <si>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</si>
  <si>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</si>
  <si>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</si>
  <si>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</si>
  <si>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</si>
  <si>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</si>
  <si>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</si>
  <si>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</si>
  <si>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</si>
  <si>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</si>
  <si>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</si>
  <si>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</si>
  <si>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</si>
  <si>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</si>
  <si>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</si>
  <si>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</si>
  <si>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</si>
  <si>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</si>
  <si>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</si>
  <si>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</si>
  <si>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</si>
  <si>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</si>
  <si>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</si>
  <si>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</si>
  <si>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</si>
  <si>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</si>
  <si>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</si>
  <si>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</si>
  <si>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</si>
  <si>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</si>
  <si>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</si>
  <si>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</si>
  <si>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</si>
  <si>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</si>
  <si>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</si>
  <si>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</si>
  <si>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</si>
  <si>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</si>
  <si>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</si>
  <si>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</si>
  <si>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</si>
  <si>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</si>
  <si>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</si>
  <si>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</si>
  <si>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</si>
  <si>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</si>
  <si>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</si>
  <si>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</si>
  <si>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</si>
  <si>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</si>
  <si>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</si>
  <si>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</si>
  <si>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</si>
  <si>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</si>
  <si>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</si>
  <si>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</si>
  <si>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</si>
  <si>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</si>
  <si>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</si>
  <si>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</si>
  <si>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</si>
  <si>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</si>
  <si>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</si>
  <si>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</si>
  <si>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</si>
  <si>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</si>
  <si>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</si>
  <si>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</si>
  <si>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</si>
  <si>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</si>
  <si>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</si>
  <si>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</si>
  <si>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</si>
  <si>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</si>
  <si>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</si>
  <si>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</si>
  <si>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</si>
  <si>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</si>
  <si>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</si>
  <si>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</si>
  <si>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</si>
  <si>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</si>
  <si>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</si>
  <si>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</si>
  <si>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</si>
  <si>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</si>
  <si>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</si>
  <si>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</si>
  <si>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</si>
  <si>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</si>
  <si>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</si>
  <si>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</si>
  <si>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</si>
  <si>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</si>
  <si>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</si>
  <si>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</si>
  <si>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</si>
  <si>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</si>
  <si>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</si>
  <si>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</si>
  <si>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</si>
  <si>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</si>
  <si>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</si>
  <si>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</si>
  <si>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</si>
  <si>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</si>
  <si>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</si>
  <si>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</si>
  <si>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</si>
  <si>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</si>
  <si>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</si>
  <si>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</si>
  <si>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</si>
  <si>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</si>
  <si>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</si>
  <si>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</si>
  <si>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</si>
  <si>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</si>
  <si>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</si>
  <si>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</si>
  <si>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</si>
  <si>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</si>
  <si>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</si>
  <si>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</si>
  <si>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</si>
  <si>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</si>
  <si>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</si>
  <si>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</si>
  <si>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</si>
  <si>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</si>
  <si>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</si>
  <si>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</si>
  <si>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</si>
  <si>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</si>
  <si>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</si>
  <si>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</si>
  <si>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</si>
  <si>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</si>
  <si>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</si>
  <si>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</si>
  <si>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</si>
  <si>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</si>
  <si>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</si>
  <si>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</si>
  <si>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</si>
  <si>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</si>
  <si>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</si>
  <si>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</si>
  <si>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</si>
  <si>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</si>
  <si>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</si>
  <si>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</si>
  <si>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</si>
  <si>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</si>
  <si>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</si>
  <si>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</si>
  <si>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</si>
  <si>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</si>
  <si>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</si>
  <si>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</si>
  <si>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</si>
  <si>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</si>
  <si>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</si>
  <si>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</si>
  <si>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</si>
  <si>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</si>
  <si>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</si>
  <si>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</si>
  <si>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</si>
  <si>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</si>
  <si>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</si>
  <si>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</si>
  <si>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</si>
  <si>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</si>
  <si>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</si>
  <si>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</si>
  <si>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</si>
  <si>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</si>
  <si>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</si>
  <si>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</si>
  <si>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</si>
  <si>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</si>
  <si>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</si>
  <si>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</si>
  <si>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</si>
  <si>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</si>
  <si>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</si>
  <si>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</si>
  <si>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</si>
  <si>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</si>
  <si>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</si>
  <si>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</si>
  <si>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</si>
  <si>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</si>
  <si>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</si>
  <si>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</si>
  <si>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</si>
  <si>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</si>
  <si>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</si>
  <si>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</si>
  <si>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</si>
  <si>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</si>
  <si>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</si>
  <si>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</si>
  <si>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</si>
  <si>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</si>
  <si>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</si>
  <si>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</si>
  <si>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</si>
  <si>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</si>
  <si>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</si>
  <si>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</si>
  <si>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</si>
  <si>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</si>
  <si>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</si>
  <si>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</si>
  <si>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</si>
  <si>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</si>
  <si>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</si>
  <si>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</si>
  <si>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</si>
  <si>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</si>
  <si>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</si>
  <si>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</si>
  <si>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</si>
  <si>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</si>
  <si>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</si>
  <si>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</si>
  <si>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</si>
  <si>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</si>
  <si>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</si>
  <si>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</si>
  <si>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</si>
  <si>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</si>
  <si>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</si>
  <si>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</si>
  <si>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</si>
  <si>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</si>
  <si>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</si>
  <si>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</si>
  <si>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</si>
  <si>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</si>
  <si>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</si>
  <si>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</si>
  <si>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</si>
  <si>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</si>
  <si>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</si>
  <si>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</si>
  <si>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</si>
  <si>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</si>
  <si>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</si>
  <si>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</si>
  <si>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</si>
  <si>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</si>
  <si>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</si>
  <si>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</si>
  <si>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</si>
  <si>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</si>
  <si>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</si>
  <si>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</si>
  <si>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</si>
  <si>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</si>
  <si>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</si>
  <si>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</si>
  <si>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</si>
  <si>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</si>
  <si>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</si>
  <si>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</si>
  <si>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</si>
  <si>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</si>
  <si>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</si>
  <si>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</si>
  <si>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</si>
  <si>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</si>
  <si>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</si>
  <si>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</si>
  <si>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</si>
  <si>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</si>
  <si>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</si>
  <si>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</si>
  <si>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</si>
  <si>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</si>
  <si>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</si>
  <si>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</si>
  <si>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</si>
  <si>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</si>
  <si>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</si>
  <si>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</si>
  <si>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</si>
  <si>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</si>
  <si>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</si>
  <si>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</si>
  <si>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</si>
  <si>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</si>
  <si>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</si>
  <si>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</si>
  <si>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</si>
  <si>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</si>
  <si>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</si>
  <si>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</si>
  <si>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</si>
  <si>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</si>
  <si>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</si>
  <si>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</si>
  <si>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</si>
  <si>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</si>
  <si>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</si>
  <si>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</si>
  <si>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</si>
  <si>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</si>
  <si>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</si>
  <si>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</si>
  <si>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</si>
  <si>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</si>
  <si>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</si>
  <si>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</si>
  <si>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</si>
  <si>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</si>
  <si>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</si>
  <si>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</si>
  <si>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</si>
  <si>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</si>
  <si>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</si>
  <si>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</si>
  <si>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</si>
  <si>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</si>
  <si>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</si>
  <si>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</si>
  <si>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</si>
  <si>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</si>
  <si>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</si>
  <si>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</si>
  <si>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</si>
  <si>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</si>
  <si>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</si>
  <si>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</si>
  <si>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</si>
  <si>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</si>
  <si>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</si>
  <si>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</si>
  <si>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</si>
  <si>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</si>
  <si>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</si>
  <si>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</si>
  <si>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</si>
  <si>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</si>
  <si>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</si>
  <si>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</si>
  <si>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</si>
  <si>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</si>
  <si>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</si>
  <si>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</si>
  <si>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</si>
  <si>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</si>
  <si>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</si>
  <si>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</si>
  <si>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</si>
  <si>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</si>
  <si>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</si>
  <si>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</si>
  <si>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</si>
  <si>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</si>
  <si>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</si>
  <si>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</si>
  <si>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</si>
  <si>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</si>
  <si>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</si>
  <si>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</si>
  <si>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</si>
  <si>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</si>
  <si>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</si>
  <si>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</si>
  <si>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</si>
  <si>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</si>
  <si>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</si>
  <si>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</si>
  <si>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</si>
  <si>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</si>
  <si>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</si>
  <si>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</si>
  <si>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</si>
  <si>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</si>
  <si>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</si>
  <si>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</si>
  <si>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</si>
  <si>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</si>
  <si>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</si>
  <si>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</si>
  <si>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</si>
  <si>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</si>
  <si>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</si>
  <si>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</si>
  <si>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</si>
  <si>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</si>
  <si>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</si>
  <si>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</si>
  <si>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</si>
  <si>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</si>
  <si>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</si>
  <si>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</si>
  <si>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</si>
  <si>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</si>
  <si>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</si>
  <si>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</si>
  <si>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</si>
  <si>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</si>
  <si>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</si>
  <si>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</si>
  <si>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</si>
  <si>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</si>
  <si>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</si>
  <si>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</si>
  <si>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</si>
  <si>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</si>
  <si>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</si>
  <si>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</si>
  <si>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</si>
  <si>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</si>
  <si>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</si>
  <si>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</si>
  <si>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</si>
  <si>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</si>
  <si>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</si>
  <si>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</si>
  <si>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</si>
  <si>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</si>
  <si>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</si>
  <si>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</si>
  <si>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</si>
  <si>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</si>
  <si>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</si>
  <si>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</si>
  <si>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</si>
  <si>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</si>
  <si>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</si>
  <si>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</si>
  <si>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</si>
  <si>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</si>
  <si>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</si>
  <si>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</si>
  <si>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</si>
  <si>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</si>
  <si>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</si>
  <si>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</si>
  <si>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</si>
  <si>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</si>
  <si>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</si>
  <si>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</si>
  <si>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</si>
  <si>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</si>
  <si>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</si>
  <si>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</si>
  <si>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</si>
  <si>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</si>
  <si>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</si>
  <si>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</si>
  <si>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</si>
  <si>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</si>
  <si>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</si>
  <si>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</si>
  <si>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</si>
  <si>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</si>
  <si>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</si>
  <si>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</si>
  <si>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</si>
  <si>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</si>
  <si>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</si>
  <si>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</si>
  <si>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</si>
  <si>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</si>
  <si>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</si>
  <si>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</si>
  <si>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</si>
  <si>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</si>
  <si>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</si>
  <si>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</si>
  <si>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</si>
  <si>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</si>
  <si>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</si>
  <si>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</si>
  <si>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</si>
  <si>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</si>
  <si>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</si>
  <si>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</si>
  <si>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</si>
  <si>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</si>
  <si>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</si>
  <si>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</si>
  <si>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</si>
  <si>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</si>
  <si>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</si>
  <si>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</si>
  <si>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</si>
  <si>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</si>
  <si>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</si>
  <si>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</si>
  <si>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</si>
  <si>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</si>
  <si>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</si>
  <si>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</si>
  <si>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</si>
  <si>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</si>
  <si>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</si>
  <si>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</si>
  <si>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</si>
  <si>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</si>
  <si>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</si>
  <si>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</si>
  <si>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</si>
  <si>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</si>
  <si>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</si>
  <si>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</si>
  <si>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</si>
  <si>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</si>
  <si>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</si>
  <si>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</si>
  <si>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</si>
  <si>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</si>
  <si>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</si>
  <si>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</si>
  <si>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</si>
  <si>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</si>
  <si>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</si>
  <si>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</si>
  <si>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</si>
  <si>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</si>
  <si>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</si>
  <si>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</si>
  <si>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</si>
  <si>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</si>
  <si>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</si>
  <si>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</si>
  <si>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</si>
  <si>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</si>
  <si>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</si>
  <si>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</si>
  <si>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</si>
  <si>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</si>
  <si>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</si>
  <si>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</si>
  <si>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</si>
  <si>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</si>
  <si>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</si>
  <si>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</si>
  <si>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</si>
  <si>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</si>
  <si>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</si>
  <si>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</si>
  <si>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</si>
  <si>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</si>
  <si>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</si>
  <si>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</si>
  <si>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</si>
  <si>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</si>
  <si>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</si>
  <si>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</si>
  <si>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</si>
  <si>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</si>
  <si>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</si>
  <si>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</si>
  <si>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</si>
  <si>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</si>
  <si>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</si>
  <si>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</si>
  <si>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</si>
  <si>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</si>
  <si>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</si>
  <si>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</si>
  <si>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</si>
  <si>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</si>
  <si>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</si>
  <si>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</si>
  <si>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</si>
  <si>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</si>
  <si>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</si>
  <si>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</si>
  <si>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</si>
  <si>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</si>
  <si>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</si>
  <si>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</si>
  <si>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</si>
  <si>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</si>
  <si>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</si>
  <si>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</si>
  <si>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</si>
  <si>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</si>
  <si>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</si>
  <si>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</si>
  <si>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</si>
  <si>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</si>
  <si>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</si>
  <si>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</si>
  <si>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</si>
  <si>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</si>
  <si>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</si>
  <si>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</si>
  <si>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</si>
  <si>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</si>
  <si>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</si>
  <si>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</si>
  <si>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</si>
  <si>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</si>
  <si>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</si>
  <si>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</si>
  <si>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</si>
  <si>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</si>
  <si>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</si>
  <si>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</si>
  <si>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</si>
  <si>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</si>
  <si>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</si>
  <si>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</si>
  <si>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</si>
  <si>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</si>
  <si>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</si>
  <si>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</si>
  <si>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</si>
  <si>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</si>
  <si>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</si>
  <si>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</si>
  <si>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</si>
  <si>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</si>
  <si>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</si>
  <si>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</si>
  <si>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</si>
  <si>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</si>
  <si>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</si>
  <si>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</si>
  <si>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</si>
  <si>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</si>
  <si>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</si>
  <si>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</si>
  <si>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</si>
  <si>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</si>
  <si>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</si>
  <si>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</si>
  <si>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</si>
  <si>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</si>
  <si>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</si>
  <si>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</si>
  <si>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</si>
  <si>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</si>
  <si>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</si>
  <si>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</si>
  <si>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</si>
  <si>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</si>
  <si>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</si>
  <si>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</si>
  <si>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</si>
  <si>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</si>
  <si>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</si>
  <si>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</si>
  <si>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</si>
  <si>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</si>
  <si>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</si>
  <si>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</si>
  <si>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</si>
  <si>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</si>
  <si>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</si>
  <si>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</si>
  <si>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</si>
  <si>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</si>
  <si>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</si>
  <si>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</si>
  <si>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</si>
  <si>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</si>
  <si>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</si>
  <si>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</si>
  <si>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</si>
  <si>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</si>
  <si>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</si>
  <si>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</si>
  <si>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</si>
  <si>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</si>
  <si>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</si>
  <si>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</si>
  <si>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</si>
  <si>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</si>
  <si>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</si>
  <si>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</si>
  <si>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</si>
  <si>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</si>
  <si>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</si>
  <si>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</si>
  <si>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</si>
  <si>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</si>
  <si>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</si>
  <si>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</si>
  <si>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</si>
  <si>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</si>
  <si>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</si>
  <si>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</si>
  <si>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</si>
  <si>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</si>
  <si>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</si>
  <si>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</si>
  <si>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</si>
  <si>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</si>
  <si>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</si>
  <si>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</si>
  <si>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</si>
  <si>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</si>
  <si>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</si>
  <si>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</si>
  <si>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</si>
  <si>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</si>
  <si>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</si>
  <si>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</si>
  <si>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</si>
  <si>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</si>
  <si>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</si>
  <si>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</si>
  <si>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</si>
  <si>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</si>
  <si>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</si>
  <si>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</si>
  <si>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</si>
  <si>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</si>
  <si>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</si>
  <si>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</si>
  <si>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</si>
  <si>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</si>
  <si>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</si>
  <si>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</si>
  <si>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</si>
  <si>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</si>
  <si>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</si>
  <si>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</si>
  <si>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</si>
  <si>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</si>
  <si>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</si>
  <si>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</si>
  <si>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</si>
  <si>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</si>
  <si>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</si>
  <si>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</si>
  <si>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</si>
  <si>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</si>
  <si>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</si>
  <si>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</si>
  <si>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</si>
  <si>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</si>
  <si>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</si>
  <si>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</si>
  <si>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</si>
  <si>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</si>
  <si>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</si>
  <si>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</si>
  <si>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</si>
  <si>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</si>
  <si>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</si>
  <si>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</si>
  <si>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</si>
  <si>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</si>
  <si>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</si>
  <si>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</si>
  <si>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</si>
  <si>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</si>
  <si>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</si>
  <si>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</si>
  <si>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</si>
  <si>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</si>
  <si>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</si>
  <si>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</si>
  <si>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</si>
  <si>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</si>
  <si>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</si>
  <si>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</si>
  <si>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</si>
  <si>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</si>
  <si>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</si>
  <si>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</si>
  <si>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</si>
  <si>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</si>
  <si>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</si>
  <si>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</si>
  <si>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</si>
  <si>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</si>
  <si>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</si>
  <si>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</si>
  <si>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</si>
  <si>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</si>
  <si>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</si>
  <si>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</si>
  <si>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</si>
  <si>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</si>
  <si>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</si>
  <si>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</si>
  <si>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</si>
  <si>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</si>
  <si>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</si>
  <si>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</si>
  <si>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</si>
  <si>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</si>
  <si>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</si>
  <si>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</si>
  <si>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</si>
  <si>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</si>
  <si>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</si>
  <si>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</si>
  <si>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</si>
  <si>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</si>
  <si>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</si>
  <si>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</si>
  <si>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</si>
  <si>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</si>
  <si>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</si>
  <si>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</si>
  <si>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</si>
  <si>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</si>
  <si>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</si>
  <si>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</si>
  <si>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</si>
  <si>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</si>
  <si>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</si>
  <si>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</si>
  <si>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</si>
  <si>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</si>
  <si>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</si>
  <si>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</si>
  <si>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</si>
  <si>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</si>
  <si>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</si>
  <si>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</si>
  <si>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</si>
  <si>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</si>
  <si>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</si>
  <si>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</si>
  <si>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</si>
  <si>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</si>
  <si>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</si>
  <si>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</si>
  <si>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</si>
  <si>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</si>
  <si>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</si>
  <si>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</si>
  <si>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</si>
  <si>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</si>
  <si>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</si>
  <si>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</si>
  <si>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</si>
  <si>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</si>
  <si>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</si>
  <si>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</si>
  <si>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</si>
  <si>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</si>
  <si>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</si>
  <si>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</si>
  <si>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</si>
  <si>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</si>
  <si>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</si>
  <si>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</si>
  <si>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</si>
  <si>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</si>
  <si>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</si>
  <si>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</si>
  <si>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</si>
  <si>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</si>
  <si>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</si>
  <si>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</si>
  <si>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</si>
  <si>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</si>
  <si>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</si>
  <si>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</si>
  <si>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</si>
  <si>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</si>
  <si>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</si>
  <si>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</si>
  <si>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</si>
  <si>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</si>
  <si>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</si>
  <si>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</si>
  <si>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</si>
  <si>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</si>
  <si>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</si>
  <si>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</si>
  <si>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</si>
  <si>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</si>
  <si>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</si>
  <si>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</si>
  <si>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</si>
  <si>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</si>
  <si>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</si>
  <si>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</si>
  <si>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</si>
  <si>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</si>
  <si>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</si>
  <si>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</si>
  <si>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</si>
  <si>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</si>
  <si>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</si>
  <si>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</si>
  <si>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</si>
  <si>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</si>
  <si>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</si>
  <si>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</si>
  <si>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</si>
  <si>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</si>
  <si>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</si>
  <si>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</si>
  <si>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</si>
  <si>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</si>
  <si>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</si>
  <si>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</si>
  <si>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</si>
  <si>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</si>
  <si>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</si>
  <si>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</si>
  <si>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</si>
  <si>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</si>
  <si>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</si>
  <si>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</si>
  <si>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</si>
  <si>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</si>
  <si>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</si>
  <si>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</si>
  <si>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</si>
  <si>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</si>
  <si>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</si>
  <si>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</si>
  <si>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</si>
  <si>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</si>
  <si>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</si>
  <si>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</si>
  <si>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</si>
  <si>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</si>
  <si>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</si>
  <si>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</si>
  <si>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</si>
  <si>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</si>
  <si>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</si>
  <si>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</si>
  <si>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</si>
  <si>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</si>
  <si>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</si>
  <si>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</si>
  <si>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</si>
  <si>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</si>
  <si>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</si>
  <si>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</si>
  <si>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</si>
  <si>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</si>
  <si>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</si>
  <si>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</si>
  <si>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</si>
  <si>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</si>
  <si>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</si>
  <si>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</si>
  <si>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</si>
  <si>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</si>
  <si>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</si>
  <si>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</si>
  <si>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</si>
  <si>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</si>
  <si>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</si>
  <si>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</si>
  <si>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</si>
  <si>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</si>
  <si>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</si>
  <si>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</si>
  <si>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</si>
  <si>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</si>
  <si>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</si>
  <si>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</si>
  <si>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</si>
  <si>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</si>
  <si>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</si>
  <si>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</si>
  <si>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</si>
  <si>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</si>
  <si>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</si>
  <si>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</si>
  <si>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</si>
  <si>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</si>
  <si>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</si>
  <si>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</si>
  <si>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</si>
  <si>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</si>
  <si>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</si>
  <si>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</si>
  <si>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</si>
  <si>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</si>
  <si>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</si>
  <si>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</si>
  <si>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</si>
  <si>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</si>
  <si>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</si>
  <si>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</si>
  <si>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</si>
  <si>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</si>
  <si>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</si>
  <si>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</si>
  <si>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</si>
  <si>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</si>
  <si>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</si>
  <si>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</si>
  <si>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</si>
  <si>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</si>
  <si>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</si>
  <si>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</si>
  <si>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</si>
  <si>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</si>
  <si>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</si>
  <si>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</si>
  <si>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</si>
  <si>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</si>
  <si>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</si>
  <si>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</si>
  <si>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</si>
  <si>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</si>
  <si>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</si>
  <si>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</si>
  <si>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</si>
  <si>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</si>
  <si>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</si>
  <si>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</si>
  <si>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</si>
  <si>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</si>
  <si>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</si>
  <si>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</si>
  <si>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</si>
  <si>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</si>
  <si>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</si>
  <si>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</si>
  <si>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</si>
  <si>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</si>
  <si>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</si>
  <si>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</si>
  <si>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</si>
  <si>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</si>
  <si>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</si>
  <si>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</si>
  <si>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</si>
  <si>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</si>
  <si>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</si>
  <si>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</si>
  <si>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</si>
  <si>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</si>
  <si>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</si>
  <si>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</si>
  <si>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</si>
  <si>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</si>
  <si>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</si>
  <si>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</si>
  <si>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</si>
  <si>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</si>
  <si>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</si>
  <si>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</si>
  <si>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</si>
  <si>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</si>
  <si>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</si>
  <si>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</si>
  <si>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</si>
  <si>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</si>
  <si>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</si>
  <si>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</si>
  <si>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</si>
  <si>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</si>
  <si>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</si>
  <si>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</si>
  <si>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</si>
  <si>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</si>
  <si>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</si>
  <si>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</si>
  <si>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</si>
  <si>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</si>
  <si>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</si>
  <si>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</si>
  <si>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</si>
  <si>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</si>
  <si>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</si>
  <si>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</si>
  <si>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</si>
  <si>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</si>
  <si>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</si>
  <si>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</si>
  <si>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</si>
  <si>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</si>
  <si>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</si>
  <si>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</si>
  <si>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</si>
  <si>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</si>
  <si>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</si>
  <si>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</si>
  <si>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</si>
  <si>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</si>
  <si>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</si>
  <si>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</si>
  <si>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</si>
  <si>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</si>
  <si>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</si>
  <si>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</si>
  <si>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</si>
  <si>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</si>
  <si>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</si>
  <si>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</si>
  <si>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</si>
  <si>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</si>
  <si>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</si>
  <si>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</si>
  <si>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</si>
  <si>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</si>
  <si>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</si>
  <si>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</si>
  <si>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</si>
  <si>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</si>
  <si>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</si>
  <si>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</si>
  <si>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</si>
  <si>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</si>
  <si>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</si>
  <si>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</si>
  <si>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</si>
  <si>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</si>
  <si>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</si>
  <si>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</si>
  <si>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</si>
  <si>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</si>
  <si>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</si>
  <si>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</si>
  <si>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</si>
  <si>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</si>
  <si>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</si>
  <si>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</si>
  <si>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</si>
  <si>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</si>
  <si>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</si>
  <si>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</si>
  <si>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</si>
  <si>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</si>
  <si>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</si>
  <si>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</si>
  <si>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</si>
  <si>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</si>
  <si>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</si>
  <si>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</si>
  <si>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</si>
  <si>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</si>
  <si>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</si>
  <si>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</si>
  <si>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</si>
  <si>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</si>
  <si>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</si>
  <si>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</si>
  <si>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</si>
  <si>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</si>
  <si>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</si>
  <si>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</si>
  <si>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</si>
  <si>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</si>
  <si>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</si>
  <si>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</si>
  <si>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</si>
  <si>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</si>
  <si>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</si>
  <si>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</si>
  <si>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</si>
  <si>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</si>
  <si>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</si>
  <si>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</si>
  <si>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</si>
  <si>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</si>
  <si>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</si>
  <si>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</si>
  <si>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</si>
  <si>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</si>
  <si>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</si>
  <si>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</si>
  <si>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</si>
  <si>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</si>
  <si>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</si>
  <si>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</si>
  <si>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</si>
  <si>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</si>
  <si>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</si>
  <si>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</si>
  <si>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</si>
  <si>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</si>
  <si>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</si>
  <si>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</si>
  <si>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</si>
  <si>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</si>
  <si>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</si>
  <si>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</si>
  <si>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</si>
  <si>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</si>
  <si>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</si>
  <si>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</si>
  <si>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</si>
  <si>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</si>
  <si>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</si>
  <si>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</si>
  <si>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</si>
  <si>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</si>
  <si>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</si>
  <si>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</si>
  <si>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</si>
  <si>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</si>
  <si>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</si>
  <si>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</si>
  <si>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</si>
  <si>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</si>
  <si>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</si>
  <si>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</si>
  <si>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</si>
  <si>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</si>
  <si>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</si>
  <si>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</si>
  <si>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</si>
  <si>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</si>
  <si>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</si>
  <si>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</si>
  <si>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</si>
  <si>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</si>
  <si>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</si>
  <si>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</si>
  <si>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</si>
  <si>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</si>
  <si>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</si>
  <si>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</si>
  <si>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</si>
  <si>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</si>
  <si>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</si>
  <si>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</si>
  <si>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</si>
  <si>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</si>
  <si>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</si>
  <si>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</si>
  <si>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</si>
  <si>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</si>
  <si>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</si>
  <si>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</si>
  <si>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</si>
  <si>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</si>
  <si>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</si>
  <si>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</si>
  <si>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</si>
  <si>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</si>
  <si>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</si>
  <si>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</si>
  <si>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</si>
  <si>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</si>
  <si>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</si>
  <si>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</si>
  <si>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</si>
  <si>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</si>
  <si>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</si>
  <si>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</si>
  <si>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</si>
  <si>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</si>
  <si>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</si>
  <si>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</si>
  <si>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</si>
  <si>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</si>
  <si>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</si>
  <si>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</si>
  <si>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</si>
  <si>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</si>
  <si>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</si>
  <si>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</si>
  <si>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</si>
  <si>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</si>
  <si>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</si>
  <si>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</si>
  <si>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</si>
  <si>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</si>
  <si>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</si>
  <si>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</si>
  <si>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</si>
  <si>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</si>
  <si>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</si>
  <si>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</si>
  <si>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</si>
  <si>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</si>
  <si>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</si>
  <si>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</si>
  <si>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</si>
  <si>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</si>
  <si>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</si>
  <si>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</si>
  <si>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</si>
  <si>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</si>
  <si>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</si>
  <si>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</si>
  <si>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</si>
  <si>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</si>
  <si>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</si>
  <si>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</si>
  <si>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</si>
  <si>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</si>
  <si>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</si>
  <si>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</si>
  <si>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</si>
  <si>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</si>
  <si>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</si>
  <si>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</si>
  <si>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</si>
  <si>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</si>
  <si>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</si>
  <si>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</si>
  <si>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</si>
  <si>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</si>
  <si>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</si>
  <si>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</si>
  <si>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</si>
  <si>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</si>
  <si>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</si>
  <si>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</si>
  <si>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</si>
  <si>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</si>
  <si>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</si>
  <si>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</si>
  <si>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</si>
  <si>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</si>
  <si>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</si>
  <si>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</si>
  <si>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</si>
  <si>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</si>
  <si>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</si>
  <si>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</si>
  <si>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</si>
  <si>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</si>
  <si>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</si>
  <si>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</si>
  <si>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</si>
  <si>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</si>
  <si>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</si>
  <si>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</si>
  <si>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</si>
  <si>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</si>
  <si>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</si>
  <si>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</si>
  <si>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</si>
  <si>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</si>
  <si>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</si>
  <si>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</si>
  <si>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</si>
  <si>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</si>
  <si>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</si>
  <si>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</si>
  <si>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</si>
  <si>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</si>
  <si>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</si>
  <si>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</si>
  <si>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</si>
  <si>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</si>
  <si>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</si>
  <si>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</si>
  <si>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</si>
  <si>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</si>
  <si>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</si>
  <si>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</si>
  <si>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</si>
  <si>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</si>
  <si>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</si>
  <si>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</si>
  <si>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</si>
  <si>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</si>
  <si>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</si>
  <si>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</si>
  <si>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</si>
  <si>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</si>
  <si>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</si>
  <si>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</si>
  <si>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</si>
  <si>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</si>
  <si>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</si>
  <si>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</si>
  <si>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</si>
  <si>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</si>
  <si>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</si>
  <si>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</si>
  <si>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</si>
  <si>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</si>
  <si>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</si>
  <si>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</si>
  <si>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</si>
  <si>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</si>
  <si>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</si>
  <si>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</si>
  <si>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</si>
  <si>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</si>
  <si>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</si>
  <si>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</si>
  <si>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</si>
  <si>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</si>
  <si>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</si>
  <si>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</si>
  <si>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</si>
  <si>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</si>
  <si>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</si>
  <si>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</si>
  <si>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</si>
  <si>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</si>
  <si>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</si>
  <si>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</si>
  <si>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</si>
  <si>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</si>
  <si>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</si>
  <si>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</si>
  <si>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</si>
  <si>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</si>
  <si>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</si>
  <si>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</si>
  <si>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</si>
  <si>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</si>
  <si>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</si>
  <si>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</si>
  <si>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</si>
  <si>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</si>
  <si>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</si>
  <si>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</si>
  <si>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</si>
  <si>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</si>
  <si>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</si>
  <si>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</si>
  <si>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</si>
  <si>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</si>
  <si>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</si>
  <si>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</si>
  <si>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</si>
  <si>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</si>
  <si>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</si>
  <si>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</si>
  <si>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</si>
  <si>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</si>
  <si>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</si>
  <si>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</si>
  <si>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</si>
  <si>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</si>
  <si>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</si>
  <si>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</si>
  <si>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</si>
  <si>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</si>
  <si>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</si>
  <si>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</si>
  <si>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</si>
  <si>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</si>
  <si>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</si>
  <si>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</si>
  <si>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</si>
  <si>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</si>
  <si>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</si>
  <si>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</si>
  <si>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</si>
  <si>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</si>
  <si>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</si>
  <si>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</si>
  <si>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</si>
  <si>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</si>
  <si>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</si>
  <si>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</si>
  <si>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</si>
  <si>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</si>
  <si>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</si>
  <si>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</si>
  <si>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</si>
  <si>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</si>
  <si>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</si>
  <si>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</si>
  <si>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</si>
  <si>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</si>
  <si>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</si>
  <si>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</si>
  <si>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</si>
  <si>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</si>
  <si>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</si>
  <si>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</si>
  <si>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</si>
  <si>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</si>
  <si>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</si>
  <si>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</si>
  <si>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</si>
  <si>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</si>
  <si>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</si>
  <si>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</si>
  <si>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</si>
  <si>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</si>
  <si>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</si>
  <si>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</si>
  <si>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</si>
  <si>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</si>
  <si>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</si>
  <si>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</si>
  <si>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</si>
  <si>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</si>
  <si>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</si>
  <si>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</si>
  <si>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</si>
  <si>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</si>
  <si>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</si>
  <si>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</si>
  <si>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</si>
  <si>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</si>
  <si>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</si>
  <si>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</si>
  <si>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</si>
  <si>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</si>
  <si>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</si>
  <si>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</si>
  <si>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</si>
  <si>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</si>
  <si>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</si>
  <si>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</si>
  <si>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</si>
  <si>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</si>
  <si>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</si>
  <si>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</si>
  <si>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</si>
  <si>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</si>
  <si>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</si>
  <si>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</si>
  <si>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</si>
  <si>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</si>
  <si>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</si>
  <si>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</si>
  <si>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</si>
  <si>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</si>
  <si>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</si>
  <si>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</si>
  <si>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</si>
  <si>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</si>
  <si>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</si>
  <si>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</si>
  <si>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</si>
  <si>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</si>
  <si>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</si>
  <si>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PCM-20251116-00001606</t>
  </si>
  <si>
    <t>Sceco failure issue at area and team save Hub 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</si>
  <si>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</si>
  <si>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</si>
  <si>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</si>
  <si>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</si>
  <si>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</si>
  <si>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</si>
  <si>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</si>
  <si>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</si>
  <si>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</si>
  <si>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</si>
  <si>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PCM-20251116-00001770</t>
  </si>
  <si>
    <t>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</si>
</sst>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1" totalsRowShown="0" headerRowDxfId="15" dataDxfId="14" headerRowBorderDxfId="12" tableBorderDxfId="13">
  <autoFilter ref="A1:L1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314.83936331018776</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0.70462951389345108</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0.18414340278104646</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45977.787789236114</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45977.787789236114</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45977.787789236114</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45977.787789236114</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45977.787789236114</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45977.787789236114</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45977.787789236114</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45977.787789236114</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45977.787789236114</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45977.787789236114</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45977.787789236114</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45977.787789236114</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45977.787789236114</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45977.787789236114</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45977.787789236114</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45977.787789236114</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45977.787789236114</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45977.787789236114</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45977.787789236114</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45977.787789236114</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45977.787789236114</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45977.787789236114</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45977.787789236114</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45977.787789236114</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45977.787789236114</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45977.787789236114</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45977.787789236114</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45977.787789236114</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45977.787789236114</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45977.787789236114</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45977.787789236114</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45977.787789236114</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45977.787789236114</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45977.787789236114</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45977.787789236114</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45977.787789236114</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45977.787789236114</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45977.787789236114</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45977.787789236114</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45977.787789236114</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45977.787789236114</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45977.787789236114</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45977.787789236114</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45977.787789236114</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45977.787789236114</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45977.787789236114</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45977.787789236114</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45977.787789236114</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45977.787789236114</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45977.787789236114</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45977.787789236114</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45977.787789236114</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45977.787789236114</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45977.787789236114</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45977.787789236114</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45977.787789236114</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45977.787789236114</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45977.787789236114</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45977.787789236114</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45977.787789236114</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45977.787789236114</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45977.787789236114</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45977.787789236114</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45977.787789236114</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45977.787789236114</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45977.787789236114</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45977.787789236114</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45977.787789236114</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45977.787789236114</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45977.787789236114</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45977.787789236114</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45977.787789236114</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45977.787789236114</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45977.787789236114</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152.78795127315243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1.3514466435226495</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45977.787789236114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45977.787789236114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45977.787789236114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45977.787789236114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45977.787789236114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7"/>
      <c r="B10" s="61" t="str">
        <f>IFERROR(VLOOKUP(D10,DB!A:K,11,0),"")</f>
        <v/>
      </c>
      <c r="C10" s="61"/>
      <c r="D10" s="61"/>
      <c r="E10" s="85"/>
      <c r="F10" s="74"/>
      <c r="G10" s="75">
        <f ca="1">IFERROR(NOW()-F10,"-")</f>
        <v>45977.787789236114</v>
      </c>
      <c r="H10" s="74"/>
      <c r="I10" s="61" t="str">
        <f>IFERROR(VLOOKUP(D10,DB!A:F,6,0),"")</f>
        <v/>
      </c>
      <c r="J10" s="61" t="str">
        <f>IFERROR(VLOOKUP(D10,DB!A:G,7,0),"")</f>
        <v/>
      </c>
      <c r="K10" s="86"/>
      <c r="L10" s="61"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8" t="str">
        <f>IFERROR(VLOOKUP(D11,DB!A:K,11,0),"")</f>
        <v/>
      </c>
      <c r="C11" s="18"/>
      <c r="D11" s="18"/>
      <c r="E11" s="103"/>
      <c r="F11" s="104"/>
      <c r="G11" s="105">
        <f ca="1">IFERROR(NOW()-F11,"-")</f>
        <v>45977.787789236114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45977.787789236114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45977.787789236114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45977.787789236114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45977.787789236114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45977.787789236114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45977.787789236114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45977.787789236114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45977.787789236114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45977.787789236114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45977.787789236114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45977.787789236114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45977.787789236114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45977.787789236114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45977.787789236114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45977.787789236114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45977.787789236114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45977.787789236114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45977.787789236114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45977.787789236114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45977.787789236114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45977.787789236114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45977.787789236114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45977.787789236114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45977.787789236114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45977.787789236114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45977.787789236114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45977.787789236114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45977.787789236114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45977.787789236114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45977.787789236114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45977.787789236114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45977.787789236114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45977.787789236114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45977.787789236114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45977.787789236114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45977.787789236114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45977.787789236114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45977.787789236114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45977.787789236114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45977.787789236114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45977.787789236114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45977.787789236114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45977.787789236114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45977.787789236114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45977.787789236114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45977.787789236114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45977.787789236114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45977.787789236114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45977.787789236114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45977.787789236114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45977.787789236114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45977.787789236114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45977.787789236114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45977.787789236114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45977.787789236114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45977.787789236114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45977.787789236114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45977.787789236114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45977.787789236114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45977.787789236114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45977.787789236114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45977.787789236114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45977.787789236114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45977.787789236114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45977.787789236114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45977.787789236114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45977.787789236114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45977.787789236114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45977.787789236114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45977.787789236114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45977.787789236114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45977.787789236114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45977.787789236114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45977.787789236114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45977.787789236114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45977.787789236114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45977.787789236114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45977.787789236114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45977.787789236114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45977.787789236114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45977.787789236114</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45977.787789236114</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45977.787789236114</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45977.787789236114</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45977.787789236114</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45977.787789236114</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45977.787789236114</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45977.787789236114</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45977.787789236114</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45977.787789236114</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45977.787789236114</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45977.787789236114</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45977.787789236114</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45977.787789236114</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45977.787789236114</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45977.787789236114</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45977.787789236114</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45977.787789236114</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45977.787789236114</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45977.787789236114</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45977.787789236114</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45977.787789236114</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45977.787789236114</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45977.787789236114</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45977.787789236114</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45977.787789236114</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45977.787789236114</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45977.787789236114</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45977.787789236114</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45977.787789236114</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45977.787789236114</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45977.787789236114</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45977.787789236114</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45977.787789236114</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45977.787789236114</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45977.787789236114</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45977.787789236114</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45977.787789236114</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45977.787789236114</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45977.787789236114</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45977.787789236114</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45977.787789236114</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45977.787789236114</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45977.787789236114</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45977.787789236114</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45977.787789236114</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45977.787789236114</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45977.787789236114</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45977.787789236114</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45977.787789236114</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45977.787789236114</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45977.787789236114</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45977.787789236114</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45977.787789236114</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45977.787789236114</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45977.787789236114</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45977.787789236114</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45977.787789236114</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45977.787789236114</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45977.787789236114</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45977.787789236114</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45977.787789236114</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45977.787789236114</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45977.787789236114</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45977.787789236114</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45977.787789236114</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45977.787789236114</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45977.787789236114</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45977.787789236114</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45977.787789236114</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45977.787789236114</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45977.787789236114</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45977.787789236114</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45977.787789236114</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45977.787789236114</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45977.787789236114</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45977.787789236114</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45977.787789236114</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45977.787789236114</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45977.787789236114</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45977.787789236114</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45977.787789236114</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45977.787789236114</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45977.787789236114</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45977.787789236114</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45977.787789236114</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45977.787789236114</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45977.787789236114</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45977.787789236114</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45977.787789236114</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45977.787789236114</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45977.787789236114</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45977.787789236114</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45977.787789236114</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45977.787789236114</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45977.787789236114</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45977.787789236114</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45977.787789236114</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45977.787789236114</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45977.787789236114</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45977.787789236114</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45977.787789236114</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45977.787789236114</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45977.787789236114</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45977.787789236114</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45977.787789236114</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45977.787789236114</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45977.787789236114</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45977.787789236114</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45977.787789236114</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45977.787789236114</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45977.787789236114</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45977.787789236114</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45977.787789236114</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45977.787789236114</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45977.787789236114</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45977.787789236114</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45977.787789236114</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45977.787789236114</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45977.787789236114</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45977.787789236114</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45977.787789236114</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45977.787789236114</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45977.787789236114</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45977.787789236114</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45977.787789236114</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45977.787789236114</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45977.787789236114</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45977.787789236114</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45977.787789236114</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45977.787789236114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45977.787789236114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45977.787789236114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45977.787789236114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45977.787789236114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45977.787789236114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45977.787789236114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45977.787789236114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45977.787789236114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45977.787789236114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45977.787789236114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45977.787789236114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45977.787789236114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45977.787789236114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45977.787789236114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45977.787789236114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45977.787789236114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45977.787789236114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45977.787789236114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45977.787789236114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45977.787789236114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45977.787789236114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45977.787789236114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45977.787789236114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45977.787789236114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45977.787789236114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45977.787789236114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45977.787789236114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45977.787789236114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45977.787789236114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45977.787789236114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45977.787789236114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45977.787789236114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45977.787789236114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45977.787789236114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45977.787789236114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45977.787789236114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45977.787789236114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45977.787789236114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45977.787789236114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45977.787789236114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45977.787789236114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45977.787789236114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45977.787789236114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45977.787789236114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45977.787789236114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45977.787789236114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45977.787789236114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45977.787789236114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45977.787789236114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45977.787789236114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45977.787789236114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45977.787789236114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45977.787789236114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45977.787789236114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45977.787789236114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45977.787789236114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45977.787789236114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45977.787789236114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45977.787789236114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45977.787789236114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45977.787789236114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45977.787789236114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45977.787789236114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45977.787789236114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45977.787789236114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45977.787789236114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45977.787789236114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45977.787789236114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45977.787789236114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45977.787789236114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45977.787789236114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45977.787789236114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45977.787789236114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45977.787789236114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45977.787789236114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45977.787789236114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45977.787789236114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45977.787789236114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45977.787789236114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45977.787789236114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45977.787789236114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45977.787789236114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45977.787789236114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45977.787789236114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45977.787789236114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45977.787789236114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45977.787789236114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45977.787789236114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45977.787789236114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45977.787789236114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45977.787789236114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45977.787789236114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45977.787789236114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45977.787789236114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45977.787789236114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45977.787789236114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45977.787789236114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45977.787789236114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45977.787789236114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45977.787789236114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45977.787789236114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45977.787789236114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45977.787789236114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45977.787789236114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45977.787789236114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45977.787789236114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45977.787789236114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45977.787789236114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45977.787789236114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45977.787789236114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45977.787789236114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45977.787789236114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45977.787789236114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45977.787789236114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45977.787789236114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45977.787789236114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45977.787789236114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45977.787789236114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45977.787789236114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45977.787789236114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45977.787789236114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45977.787789236114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45977.787789236114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45977.787789236114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45977.787789236114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45977.787789236114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45977.787789236114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45977.787789236114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45977.787789236114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45977.787789236114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45977.787789236114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45977.787789236114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45977.787789236114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45977.787789236114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45977.787789236114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45977.787789236114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45977.787789236114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45977.787789236114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45977.787789236114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45977.787789236114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45977.787789236114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45977.787789236114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45977.787789236114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45977.787789236114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45977.787789236114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45977.787789236114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45977.787789236114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45977.787789236114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45977.787789236114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45977.787789236114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45977.787789236114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45977.787789236114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45977.787789236114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45977.787789236114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45977.787789236114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45977.787789236114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45977.787789236114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45977.787789236114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45977.787789236114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45977.787789236114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45977.787789236114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45977.787789236114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45977.787789236114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45977.787789236114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45977.787789236114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45977.787789236114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45977.787789236114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45977.787789236114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45977.787789236114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45977.787789236114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45977.787789236114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45977.787789236114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45977.787789236114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45977.787789236114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45977.787789236114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45977.787789236114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45977.787789236114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45977.787789236114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45977.787789236114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45977.787789236114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45977.787789236114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45977.787789236114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45977.787789236114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45977.787789236114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45977.787789236114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45977.787789236114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45977.787789236114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45977.787789236114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45977.787789236114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45977.787789236114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45977.787789236114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45977.787789236114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45977.787789236114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45977.787789236114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45977.787789236114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45977.787789236114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45977.787789236114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45977.787789236114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45977.787789236114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45977.787789236114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45977.787789236114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45977.787789236114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45977.787789236114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45977.787789236114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45977.787789236114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45977.787789236114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45977.787789236114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45977.787789236114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45977.787789236114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45977.787789236114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45977.787789236114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45977.787789236114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45977.787789236114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45977.787789236114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45977.787789236114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45977.787789236114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45977.787789236114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45977.787789236114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45977.787789236114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45977.787789236114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45977.787789236114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45977.787789236114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45977.787789236114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45977.787789236114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45977.787789236114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45977.787789236114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45977.787789236114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45977.787789236114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45977.787789236114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45977.787789236114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45977.787789236114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45977.787789236114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45977.787789236114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45977.787789236114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45977.787789236114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45977.787789236114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45977.787789236114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45977.787789236114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45977.787789236114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45977.787789236114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45977.787789236114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45977.787789236114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45977.787789236114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45977.787789236114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45977.787789236114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45977.787789236114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45977.787789236114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45977.787789236114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45977.787789236114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45977.787789236114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45977.787789236114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45977.787789236114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45977.787789236114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45977.787789236114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45977.787789236114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45977.787789236114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45977.787789236114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45977.787789236114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45977.787789236114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45977.787789236114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45977.787789236114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45977.787789236114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45977.787789236114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45977.787789236114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45977.787789236114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45977.787789236114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45977.787789236114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45977.787789236114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45977.787789236114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45977.787789236114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45977.787789236114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45977.787789236114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45977.787789236114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45977.787789236114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45977.787789236114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45977.787789236114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45977.787789236114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45977.787789236114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45977.787789236114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45977.787789236114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45977.787789236114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45977.787789236114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45977.787789236114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45977.787789236114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45977.787789236114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45977.787789236114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45977.787789236114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45977.787789236114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45977.787789236114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45977.787789236114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45977.787789236114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45977.787789236114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45977.787789236114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45977.787789236114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45977.787789236114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45977.787789236114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45977.787789236114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45977.787789236114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45977.787789236114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45977.787789236114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45977.787789236114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45977.787789236114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45977.787789236114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45977.787789236114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45977.787789236114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45977.787789236114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45977.787789236114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45977.787789236114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45977.787789236114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45977.787789236114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45977.787789236114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45977.787789236114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45977.787789236114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45977.787789236114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45977.787789236114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45977.787789236114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45977.787789236114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45977.787789236114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45977.787789236114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45977.787789236114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45977.787789236114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45977.787789236114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45977.787789236114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45977.787789236114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45977.787789236114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45977.787789236114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45977.787789236114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45977.787789236114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45977.787789236114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45977.787789236114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45977.787789236114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45977.787789236114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45977.787789236114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45977.787789236114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45977.787789236114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45977.787789236114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45977.787789236114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45977.787789236114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45977.787789236114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45977.787789236114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45977.787789236114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45977.787789236114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45977.787789236114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45977.787789236114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45977.787789236114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45977.787789236114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45977.787789236114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45977.787789236114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45977.787789236114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45977.787789236114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45977.787789236114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45977.787789236114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45977.787789236114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45977.787789236114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45977.787789236114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45977.787789236114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45977.787789236114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45977.787789236114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45977.787789236114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45977.787789236114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45977.787789236114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45977.787789236114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45977.787789236114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45977.787789236114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45977.787789236114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45977.787789236114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45977.787789236114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45977.787789236114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45977.787789236114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45977.787789236114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45977.787789236114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45977.787789236114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45977.787789236114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45977.787789236114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45977.787789236114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45977.787789236114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45977.787789236114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45977.787789236114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45977.787789236114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45977.787789236114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45977.787789236114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45977.787789236114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45977.787789236114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45977.787789236114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45977.787789236114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45977.787789236114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45977.787789236114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45977.787789236114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45977.787789236114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45977.787789236114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45977.787789236114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45977.787789236114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45977.787789236114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45977.787789236114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45977.787789236114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45977.787789236114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45977.787789236114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45977.787789236114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45977.787789236114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45977.787789236114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45977.787789236114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45977.787789236114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45977.787789236114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45977.787789236114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45977.787789236114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45977.787789236114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45977.787789236114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45977.787789236114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45977.787789236114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45977.787789236114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45977.787789236114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45977.787789236114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45977.787789236114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45977.787789236114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45977.787789236114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45977.787789236114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45977.787789236114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45977.787789236114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45977.787789236114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45977.787789236114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45977.787789236114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45977.787789236114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45977.787789236114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45977.787789236114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45977.787789236114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45977.787789236114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45977.787789236114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45977.787789236114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45977.787789236114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45977.787789236114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45977.787789236114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45977.787789236114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45977.787789236114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45977.787789236114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45977.787789236114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45977.787789236114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45977.787789236114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45977.787789236114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45977.787789236114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45977.787789236114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45977.787789236114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45977.787789236114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45977.787789236114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45977.787789236114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45977.787789236114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45977.787789236114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45977.787789236114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45977.787789236114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45977.787789236114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45977.787789236114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45977.787789236114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45977.787789236114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45977.787789236114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45977.787789236114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45977.787789236114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45977.787789236114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45977.787789236114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45977.787789236114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45977.787789236114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45977.787789236114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45977.787789236114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45977.787789236114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45977.787789236114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45977.787789236114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45977.787789236114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45977.787789236114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45977.787789236114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45977.787789236114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45977.787789236114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45977.787789236114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45977.787789236114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45977.787789236114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45977.787789236114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45977.787789236114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45977.787789236114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45977.787789236114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45977.787789236114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45977.787789236114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45977.787789236114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45977.787789236114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45977.787789236114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45977.787789236114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45977.787789236114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45977.787789236114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45977.787789236114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45977.787789236114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45977.787789236114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45977.787789236114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45977.787789236114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45977.787789236114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45977.787789236114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45977.787789236114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45977.787789236114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45977.787789236114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45977.787789236114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45977.787789236114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45977.787789236114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45977.787789236114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45977.787789236114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45977.787789236114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45977.787789236114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45977.787789236114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45977.787789236114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45977.787789236114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45977.787789236114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45977.787789236114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45977.787789236114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45977.787789236114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45977.787789236114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45977.787789236114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45977.787789236114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45977.787789236114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45977.787789236114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45977.787789236114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45977.787789236114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45977.787789236114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45977.787789236114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45977.787789236114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45977.787789236114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45977.787789236114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45977.787789236114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45977.787789236114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45977.787789236114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45977.787789236114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45977.787789236114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45977.787789236114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45977.787789236114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45977.787789236114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45977.787789236114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45977.787789236114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45977.787789236114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45977.787789236114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45977.787789236114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45977.787789236114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45977.787789236114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45977.787789236114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45977.787789236114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45977.787789236114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45977.787789236114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45977.787789236114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45977.787789236114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45977.787789236114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45977.787789236114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45977.787789236114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45977.787789236114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45977.787789236114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45977.787789236114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45977.787789236114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45977.787789236114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45977.787789236114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45977.787789236114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45977.787789236114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45977.787789236114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45977.787789236114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45977.787789236114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45977.787789236114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45977.787789236114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45977.787789236114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45977.787789236114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45977.787789236114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45977.787789236114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45977.787789236114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45977.787789236114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45977.787789236114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45977.787789236114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45977.787789236114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45977.787789236114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45977.787789236114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45977.787789236114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45977.787789236114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45977.787789236114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45977.787789236114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45977.787789236114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45977.787789236114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45977.787789236114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45977.787789236114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45977.787789236114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45977.787789236114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45977.787789236114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45977.787789236114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45977.787789236114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45977.787789236114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45977.787789236114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45977.787789236114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45977.787789236114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45977.787789236114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45977.787789236114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45977.787789236114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45977.787789236114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45977.787789236114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45977.787789236114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45977.787789236114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45977.787789236114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45977.787789236114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45977.787789236114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45977.787789236114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45977.787789236114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45977.787789236114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45977.787789236114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45977.787789236114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45977.787789236114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45977.787789236114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45977.787789236114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45977.787789236114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45977.787789236114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45977.787789236114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45977.787789236114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45977.787789236114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45977.787789236114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45977.787789236114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45977.787789236114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45977.787789236114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45977.787789236114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45977.787789236114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45977.787789236114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45977.787789236114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45977.787789236114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45977.787789236114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45977.787789236114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45977.787789236114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45977.787789236114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45977.787789236114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45977.787789236114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45977.787789236114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45977.787789236114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45977.787789236114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45977.787789236114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45977.787789236114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45977.787789236114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45977.787789236114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45977.787789236114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45977.787789236114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45977.787789236114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45977.787789236114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45977.787789236114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45977.787789236114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45977.787789236114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45977.787789236114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45977.787789236114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45977.787789236114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45977.787789236114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45977.787789236114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45977.787789236114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45977.787789236114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45977.787789236114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45977.787789236114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45977.787789236114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45977.787789236114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45977.787789236114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45977.787789236114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45977.787789236114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45977.787789236114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45977.787789236114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45977.787789236114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45977.787789236114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45977.787789236114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45977.787789236114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45977.787789236114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45977.787789236114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45977.787789236114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45977.787789236114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45977.787789236114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45977.787789236114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45977.787789236114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45977.787789236114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45977.787789236114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45977.787789236114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45977.787789236114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45977.787789236114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45977.787789236114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45977.787789236114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45977.787789236114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45977.787789236114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45977.787789236114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45977.787789236114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45977.787789236114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45977.787789236114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45977.787789236114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45977.787789236114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45977.787789236114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45977.787789236114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45977.787789236114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45977.787789236114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45977.787789236114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45977.787789236114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45977.787789236114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45977.787789236114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45977.787789236114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45977.787789236114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45977.787789236114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45977.787789236114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45977.787789236114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45977.787789236114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45977.787789236114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45977.787789236114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45977.787789236114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45977.787789236114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45977.787789236114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45977.787789236114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45977.787789236114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45977.787789236114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45977.787789236114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45977.787789236114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45977.787789236114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45977.787789236114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45977.787789236114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45977.787789236114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45977.787789236114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45977.787789236114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45977.787789236114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45977.787789236114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45977.787789236114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45977.787789236114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45977.787789236114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45977.787789236114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45977.787789236114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45977.787789236114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45977.787789236114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45977.787789236114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45977.787789236114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45977.787789236114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45977.787789236114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45977.787789236114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45977.787789236114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45977.787789236114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45977.787789236114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45977.787789236114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45977.787789236114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45977.787789236114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45977.787789236114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45977.787789236114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45977.787789236114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45977.787789236114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45977.787789236114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45977.787789236114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45977.787789236114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45977.787789236114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45977.787789236114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45977.787789236114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45977.787789236114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45977.787789236114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45977.787789236114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45977.787789236114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45977.787789236114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45977.787789236114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45977.787789236114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45977.787789236114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45977.787789236114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45977.787789236114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45977.787789236114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45977.787789236114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45977.787789236114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45977.787789236114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45977.787789236114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45977.787789236114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45977.787789236114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45977.787789236114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45977.787789236114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45977.787789236114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45977.787789236114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45977.787789236114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45977.787789236114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45977.787789236114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45977.787789236114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45977.787789236114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45977.787789236114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45977.787789236114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45977.787789236114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45977.787789236114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45977.787789236114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45977.787789236114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45977.787789236114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45977.787789236114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45977.787789236114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45977.787789236114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45977.787789236114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45977.787789236114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45977.787789236114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45977.787789236114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45977.787789236114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45977.787789236114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45977.787789236114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45977.787789236114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45977.787789236114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45977.787789236114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45977.787789236114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45977.787789236114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45977.787789236114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45977.787789236114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45977.787789236114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45977.787789236114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45977.787789236114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45977.787789236114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45977.787789236114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45977.787789236114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45977.787789236114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45977.787789236114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45977.787789236114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45977.787789236114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45977.787789236114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45977.787789236114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45977.787789236114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45977.787789236114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45977.787789236114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45977.787789236114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45977.787789236114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45977.787789236114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45977.787789236114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45977.787789236114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45977.787789236114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45977.787789236114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45977.787789236114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45977.787789236114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45977.787789236114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45977.787789236114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45977.787789236114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45977.787789236114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45977.787789236114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45977.787789236114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45977.787789236114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45977.787789236114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45977.787789236114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45977.787789236114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45977.787789236114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45977.787789236114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45977.787789236114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45977.787789236114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45977.787789236114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45977.787789236114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45977.787789236114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45977.787789236114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45977.787789236114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45977.787789236114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45977.787789236114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45977.787789236114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45977.787789236114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45977.787789236114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45977.787789236114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45977.787789236114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45977.787789236114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45977.787789236114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45977.787789236114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45977.787789236114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45977.787789236114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45977.787789236114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45977.787789236114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45977.787789236114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45977.787789236114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45977.787789236114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45977.787789236114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45977.787789236114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45977.787789236114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45977.787789236114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45977.787789236114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45977.787789236114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45977.787789236114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45977.787789236114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45977.787789236114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45977.787789236114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45977.787789236114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45977.787789236114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45977.787789236114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45977.787789236114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45977.787789236114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45977.787789236114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45977.787789236114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45977.787789236114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45977.787789236114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45977.787789236114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45977.787789236114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45977.787789236114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45977.787789236114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45977.787789236114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45977.787789236114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45977.787789236114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45977.787789236114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45977.787789236114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45977.787789236114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45977.787789236114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45977.787789236114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45977.787789236114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45977.787789236114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45977.787789236114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45977.787789236114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45977.787789236114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45977.787789236114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45977.787789236114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45977.787789236114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45977.787789236114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45977.787789236114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45977.787789236114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45977.787789236114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45977.787789236114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45977.787789236114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45977.787789236114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45977.787789236114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45977.787789236114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45977.787789236114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45977.787789236114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45977.787789236114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45977.787789236114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45977.787789236114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45977.787789236114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45977.787789236114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45977.787789236114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45977.787789236114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45977.787789236114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45977.787789236114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45977.787789236114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45977.787789236114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45977.787789236114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45977.787789236114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45977.787789236114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45977.787789236114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45977.787789236114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45977.787789236114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45977.787789236114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45977.787789236114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45977.787789236114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45977.787789236114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45977.787789236114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45977.787789236114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45977.787789236114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45977.787789236114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45977.787789236114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45977.787789236114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45977.787789236114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45977.787789236114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45977.787789236114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45977.787789236114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45977.787789236114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45977.787789236114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45977.787789236114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45977.787789236114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45977.787789236114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45977.787789236114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45977.787789236114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45977.787789236114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45977.787789236114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45977.787789236114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45977.787789236114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45977.787789236114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45977.787789236114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45977.787789236114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45977.787789236114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45977.787789236114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45977.787789236114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45977.787789236114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45977.787789236114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45977.787789236114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45977.787789236114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45977.787789236114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45977.787789236114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45977.787789236114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45977.787789236114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45977.787789236114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45977.787789236114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45977.787789236114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45977.787789236114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45977.787789236114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45977.787789236114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45977.787789236114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45977.787789236114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45977.787789236114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45977.787789236114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45977.787789236114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45977.787789236114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45977.787789236114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45977.787789236114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45977.787789236114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45977.787789236114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45977.787789236114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45977.787789236114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45977.787789236114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45977.787789236114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45977.787789236114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45977.787789236114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45977.787789236114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45977.787789236114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45977.787789236114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45977.787789236114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45977.787789236114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45977.787789236114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45977.787789236114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45977.787789236114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45977.787789236114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45977.787789236114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45977.787789236114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45977.787789236114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45977.787789236114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45977.787789236114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45977.787789236114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3" ca="1" si="0">IFERROR(NOW()-F2,"")</f>
        <v>274.3070716435177</v>
      </c>
      <c r="H2" s="96">
        <v>45703.474768518521</v>
      </c>
      <c r="I2" s="96" t="str">
        <f>IFERROR(VLOOKUP(D2,DB!A:F,6,0),"")</f>
        <v>SCECO</v>
      </c>
      <c r="J2" s="96" t="str">
        <f>IFERROR(VLOOKUP(D2,DB!A:G,7,0),"")</f>
        <v>Dead</v>
      </c>
      <c r="K2" s="98" t="s">
        <v>39113</v>
      </c>
      <c r="L2" s="92" t="str">
        <f>IFERROR(VLOOKUP(D2,DB!A:I,9,0),"")</f>
        <v>Latis</v>
      </c>
    </row>
    <row r="3" spans="1:16" ht="15" customHeight="1">
      <c r="A3" s="123" t="s">
        <v>39114</v>
      </c>
      <c r="B3" s="123" t="str">
        <f>IFERROR(VLOOKUP(D3,DB!A:K,11,0),"")</f>
        <v>R4</v>
      </c>
      <c r="C3" s="94">
        <v>1</v>
      </c>
      <c r="D3" s="92" t="s">
        <v>34500</v>
      </c>
      <c r="E3" s="148" t="s">
        <v>39021</v>
      </c>
      <c r="F3" s="149">
        <v>45977.662314814814</v>
      </c>
      <c r="G3" s="97">
        <f t="shared" ca="1" si="0"/>
        <v>0.12547442130016861</v>
      </c>
      <c r="H3" s="96">
        <v>45977.656770833331</v>
      </c>
      <c r="I3" s="123" t="str">
        <f>IFERROR(VLOOKUP(D3,DB!A:F,6,0),"")</f>
        <v>SCECO</v>
      </c>
      <c r="J3" s="123" t="str">
        <f>IFERROR(VLOOKUP(D3,DB!A:G,7,0),"")</f>
        <v>Vandalized</v>
      </c>
      <c r="K3" s="98" t="s">
        <v>39115</v>
      </c>
      <c r="L3" s="92" t="str">
        <f>IFERROR(VLOOKUP(D3,DB!A:I,9,0),"")</f>
        <v>Latis</v>
      </c>
    </row>
    <row r="4" spans="1:16" ht="15" customHeight="1">
      <c r="A4" s="123"/>
      <c r="B4" s="123" t="str">
        <f>IFERROR(VLOOKUP(D4,DB!A:K,11,0),"")</f>
        <v/>
      </c>
      <c r="C4" s="94"/>
      <c r="D4" s="92"/>
      <c r="E4" s="95"/>
      <c r="F4" s="96"/>
      <c r="G4" s="97">
        <f t="shared" ref="G4:G5" ca="1" si="1">IFERROR(NOW()-F5,"")</f>
        <v>45977.787789236114</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t="shared" ca="1" si="1"/>
        <v>45977.787789236114</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IFERROR(NOW()-F6,"")</f>
        <v>45977.787789236114</v>
      </c>
      <c r="H6" s="96"/>
      <c r="I6" s="123" t="str">
        <f>IFERROR(VLOOKUP(D6,DB!A:F,6,0),"")</f>
        <v/>
      </c>
      <c r="J6" s="123" t="str">
        <f>IFERROR(VLOOKUP(D6,DB!A:G,7,0),"")</f>
        <v/>
      </c>
      <c r="K6" s="98"/>
      <c r="L6" s="92" t="str">
        <f>IFERROR(VLOOKUP(D6,DB!A:I,9,0),"")</f>
        <v/>
      </c>
    </row>
    <row r="7" spans="1:16" ht="15" customHeight="1">
      <c r="A7" s="123"/>
      <c r="B7" s="123" t="str">
        <f>IFERROR(VLOOKUP(D7,DB!A:K,11,0),"")</f>
        <v/>
      </c>
      <c r="C7" s="94"/>
      <c r="D7" s="98"/>
      <c r="E7" s="95"/>
      <c r="F7" s="96"/>
      <c r="G7" s="97">
        <f ca="1">IFERROR(NOW()-F7,"")</f>
        <v>45977.787789236114</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45977.787789236114</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45977.787789236114</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45977.787789236114</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45977.787789236114</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45977.787789236114</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45977.787789236114</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45977.787789236114</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45977.787789236114</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45977.787789236114</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45977.787789236114</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45977.787789236114</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45977.787789236114</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45977.787789236114</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45977.787789236114</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45977.787789236114</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45977.787789236114</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45977.787789236114</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45977.787789236114</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45977.787789236114</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45977.787789236114</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45977.787789236114</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45977.787789236114</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45977.787789236114</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45977.787789236114</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45977.787789236114</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45977.787789236114</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45977.787789236114</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45977.787789236114</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45977.787789236114</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45977.787789236114</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45977.787789236114</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45977.787789236114</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45977.787789236114</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45977.787789236114</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45977.787789236114</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45977.787789236114</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45977.787789236114</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45977.787789236114</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45977.787789236114</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45977.787789236114</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45977.787789236114</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45977.787789236114</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45977.787789236114</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45977.787789236114</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45977.787789236114</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45977.787789236114</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45977.787789236114</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45977.787789236114</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45977.787789236114</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45977.787789236114</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45977.787789236114</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45977.787789236114</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45977.787789236114</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45977.787789236114</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45977.787789236114</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45977.787789236114</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45977.787789236114</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45977.787789236114</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45977.787789236114</v>
      </c>
      <c r="H66" s="96"/>
      <c r="I66" s="123" t="str">
        <f>IFERROR(VLOOKUP(D66,DB!A:F,6,0),"")</f>
        <v/>
      </c>
      <c r="J66" s="12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39116</v>
      </c>
      <c r="B2" s="37" t="str">
        <f>IFERROR(VLOOKUP(D2,DB!A:K,11,0),"")</f>
        <v>R5</v>
      </c>
      <c r="C2" s="37">
        <v>3</v>
      </c>
      <c r="D2" s="107" t="s">
        <v>36011</v>
      </c>
      <c r="E2" s="37" t="s">
        <v>39021</v>
      </c>
      <c r="F2" s="38">
        <v>45891.832060185188</v>
      </c>
      <c r="G2" s="116">
        <f ca="1">IFERROR(NOW()-F2,"")</f>
        <v>85.955729050925584</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39024</v>
      </c>
      <c r="F3" s="38">
        <v>45926.188877314817</v>
      </c>
      <c r="G3" s="116">
        <f t="shared" ref="G3" ca="1" si="0">IFERROR(NOW()-F3,"")</f>
        <v>51.598911921297258</v>
      </c>
      <c r="H3" s="38">
        <v>45926.158159722225</v>
      </c>
      <c r="I3" s="37" t="str">
        <f>IFERROR(VLOOKUP(D3,DB!A:F,6,0),"")</f>
        <v>SCECO</v>
      </c>
      <c r="J3" s="37" t="str">
        <f>IFERROR(VLOOKUP(D3,DB!A:G,7,0),"")</f>
        <v>Good</v>
      </c>
      <c r="K3" s="37" t="s">
        <v>39119</v>
      </c>
      <c r="L3" s="37" t="str">
        <f>IFERROR(VLOOKUP(D3,DB!A:I,9,0),"")</f>
        <v>Latis</v>
      </c>
      <c r="M3" s="106"/>
    </row>
    <row r="4" spans="1:13" ht="48" customHeight="1">
      <c r="A4" s="117" t="s">
        <v>39120</v>
      </c>
      <c r="B4" s="117" t="str">
        <f>IFERROR(VLOOKUP(D4,DB!A:K,11,0),"")</f>
        <v>R5</v>
      </c>
      <c r="C4" s="117">
        <v>1</v>
      </c>
      <c r="D4" s="117" t="s">
        <v>34758</v>
      </c>
      <c r="E4" s="117" t="s">
        <v>39024</v>
      </c>
      <c r="F4" s="118">
        <v>45948.661111111112</v>
      </c>
      <c r="G4" s="119">
        <f t="shared" ref="G4" ca="1" si="1">IFERROR(NOW()-F4,"")</f>
        <v>29.12667812500149</v>
      </c>
      <c r="H4" s="118">
        <v>45948.661111111112</v>
      </c>
      <c r="I4" s="117" t="str">
        <f>IFERROR(VLOOKUP(D4,DB!A:F,6,0),"")</f>
        <v>SCECO</v>
      </c>
      <c r="J4" s="117" t="str">
        <f>IFERROR(VLOOKUP(D4,DB!A:G,7,0),"")</f>
        <v>Dead</v>
      </c>
      <c r="K4" s="117" t="s">
        <v>39121</v>
      </c>
      <c r="L4" s="117" t="str">
        <f>IFERROR(VLOOKUP(D4,DB!A:I,9,0),"")</f>
        <v>Latis</v>
      </c>
    </row>
    <row r="5" spans="1:13" ht="30.75">
      <c r="A5" s="117" t="s">
        <v>39122</v>
      </c>
      <c r="B5" s="117" t="s">
        <v>5443</v>
      </c>
      <c r="C5" s="117">
        <v>1</v>
      </c>
      <c r="D5" s="117" t="s">
        <v>32330</v>
      </c>
      <c r="E5" s="117" t="s">
        <v>39021</v>
      </c>
      <c r="F5" s="118">
        <v>45968.848599537036</v>
      </c>
      <c r="G5" s="119">
        <f t="shared" ref="G5:G23" ca="1" si="2">IFERROR(NOW()-F5,"")</f>
        <v>8.9391896990782698</v>
      </c>
      <c r="H5" s="118">
        <v>45968.827465277776</v>
      </c>
      <c r="I5" s="117" t="s">
        <v>22</v>
      </c>
      <c r="J5" s="117" t="s">
        <v>65</v>
      </c>
      <c r="K5" s="117" t="s">
        <v>39123</v>
      </c>
      <c r="L5" s="117" t="s">
        <v>8145</v>
      </c>
    </row>
    <row r="6" spans="1:13">
      <c r="A6" s="117" t="s">
        <v>39124</v>
      </c>
      <c r="B6" s="117" t="str">
        <f>IFERROR(VLOOKUP(D6,DB!A:K,11,0),"")</f>
        <v>R5</v>
      </c>
      <c r="C6" s="117">
        <v>1</v>
      </c>
      <c r="D6" s="117" t="s">
        <v>33371</v>
      </c>
      <c r="E6" s="117" t="s">
        <v>39021</v>
      </c>
      <c r="F6" s="146">
        <v>45977.514803240738</v>
      </c>
      <c r="G6" s="119">
        <f t="shared" ca="1" si="2"/>
        <v>0.27298599537607515</v>
      </c>
      <c r="H6" s="146">
        <v>45977.468807870369</v>
      </c>
      <c r="I6" s="117" t="str">
        <f>IFERROR(VLOOKUP(D6,DB!A:F,6,0),"")</f>
        <v>SCECO</v>
      </c>
      <c r="J6" s="117" t="str">
        <f>IFERROR(VLOOKUP(D6,DB!A:G,7,0),"")</f>
        <v>Weak</v>
      </c>
      <c r="K6" s="117" t="s">
        <v>39125</v>
      </c>
      <c r="L6" s="117" t="str">
        <f>IFERROR(VLOOKUP(D6,DB!A:I,9,0),"")</f>
        <v>Latis</v>
      </c>
    </row>
    <row r="7" spans="1:13">
      <c r="A7" s="117"/>
      <c r="B7" s="117" t="str">
        <f>IFERROR(VLOOKUP(D7,DB!A:K,11,0),"")</f>
        <v/>
      </c>
      <c r="C7" s="117"/>
      <c r="D7" s="117"/>
      <c r="E7" s="117"/>
      <c r="F7" s="117"/>
      <c r="G7" s="119">
        <f t="shared" ca="1" si="2"/>
        <v>45977.787789236114</v>
      </c>
      <c r="H7" s="117"/>
      <c r="I7" s="117" t="str">
        <f>IFERROR(VLOOKUP(D7,DB!A:F,6,0),"")</f>
        <v/>
      </c>
      <c r="J7" s="117" t="str">
        <f>IFERROR(VLOOKUP(D7,DB!A:G,7,0),"")</f>
        <v/>
      </c>
      <c r="K7" s="117"/>
      <c r="L7" s="117" t="str">
        <f>IFERROR(VLOOKUP(D7,DB!A:I,9,0),"")</f>
        <v/>
      </c>
    </row>
    <row r="8" spans="1:13">
      <c r="A8" s="117"/>
      <c r="B8" s="117" t="str">
        <f>IFERROR(VLOOKUP(D8,DB!A:K,11,0),"")</f>
        <v/>
      </c>
      <c r="C8" s="117"/>
      <c r="D8"/>
      <c r="E8" s="117"/>
      <c r="F8" s="117"/>
      <c r="G8" s="119">
        <f t="shared" ca="1" si="2"/>
        <v>45977.787789236114</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45977.787789236114</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45977.787789236114</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45977.787789236114</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45977.787789236114</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45977.787789236114</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45977.787789236114</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45977.787789236114</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45977.787789236114</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45977.787789236114</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45977.787789236114</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45977.787789236114</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45977.787789236114</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45977.787789236114</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45977.787789236114</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45977.787789236114</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45977.787789236114</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45977.787789236114</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45977.787789236114</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45977.787789236114</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45977.787789236114</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45977.787789236114</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45977.787789236114</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45977.787789236114</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45977.787789236114</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45977.787789236114</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45977.787789236114</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45977.787789236114</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45977.787789236114</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45977.787789236114</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45977.787789236114</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45977.787789236114</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45977.787789236114</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45977.787789236114</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45977.787789236114</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45977.787789236114</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45977.787789236114</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45977.787789236114</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45977.787789236114</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45977.787789236114</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45977.787789236114</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45977.787789236114</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45977.787789236114</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45977.787789236114</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45977.787789236114</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45977.787789236114</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45977.787789236114</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45977.787789236114</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45977.787789236114</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45977.787789236114</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45977.787789236114</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45977.787789236114</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45977.787789236114</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45977.787789236114</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45977.787789236114</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45977.787789236114</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45977.787789236114</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45977.787789236114</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45977.787789236114</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45977.787789236114</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45977.787789236114</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45977.787789236114</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45977.787789236114</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45977.787789236114</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45977.787789236114</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45977.787789236114</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45977.787789236114</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45977.787789236114</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45977.787789236114</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45977.787789236114</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45977.787789236114</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45977.787789236114</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45977.787789236114</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45977.787789236114</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45977.787789236114</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45977.787789236114</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45977.787789236114</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45977.787789236114</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45977.787789236114</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45977.787789236114</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45977.787789236114</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45977.787789236114</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45977.787789236114</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45977.787789236114</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45977.787789236114</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45977.787789236114</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45977.787789236114</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45977.787789236114</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45977.787789236114</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45977.787789236114</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45977.787789236114</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45977.787789236114</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45977.787789236114</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45977.787789236114</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45977.787789236114</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45977.787789236114</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45977.787789236114</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45977.787789236114</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45977.787789236114</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45977.787789236114</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45977.787789236114</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45977.787789236114</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45977.787789236114</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45977.787789236114</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45977.787789236114</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45977.787789236114</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45977.787789236114</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45977.787789236114</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45977.787789236114</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45977.787789236114</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45977.787789236114</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45977.787789236114</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45977.787789236114</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45977.787789236114</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45977.787789236114</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45977.787789236114</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45977.787789236114</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45977.787789236114</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45977.787789236114</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45977.787789236114</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45977.787789236114</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45977.787789236114</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45977.787789236114</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45977.787789236114</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45977.787789236114</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45977.787789236114</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45977.787789236114</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45977.787789236114</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45977.787789236114</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45977.787789236114</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45977.787789236114</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45977.787789236114</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45977.787789236114</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45977.787789236114</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45977.787789236114</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45977.787789236114</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45977.787789236114</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45977.787789236114</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45977.787789236114</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45977.787789236114</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45977.787789236114</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45977.787789236114</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45977.787789236114</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45977.787789236114</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45977.787789236114</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45977.787789236114</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45977.787789236114</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45977.787789236114</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45977.787789236114</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45977.787789236114</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45977.787789236114</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45977.787789236114</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45977.787789236114</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45977.787789236114</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45977.787789236114</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45977.787789236114</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45977.787789236114</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45977.787789236114</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45977.787789236114</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45977.787789236114</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45977.787789236114</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45977.787789236114</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45977.787789236114</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39126</v>
      </c>
      <c r="B2" s="129" t="str">
        <f>IFERROR(VLOOKUP(D2,DB!A:K,11,0),"")</f>
        <v>R6</v>
      </c>
      <c r="C2" s="130">
        <v>1</v>
      </c>
      <c r="D2" s="129" t="s">
        <v>29348</v>
      </c>
      <c r="E2" s="117" t="s">
        <v>39021</v>
      </c>
      <c r="F2" s="131">
        <v>45977.704386574071</v>
      </c>
      <c r="G2" s="105">
        <f t="shared" ref="G2:G3" ca="1" si="0">IFERROR(NOW()-F2,"-")</f>
        <v>8.3402662043226883E-2</v>
      </c>
      <c r="H2" s="131">
        <v>45977.704386574071</v>
      </c>
      <c r="I2" s="129" t="str">
        <f>IFERROR(VLOOKUP(D2,DB!A:F,6,0),"")</f>
        <v>Generator-SG</v>
      </c>
      <c r="J2" s="129" t="str">
        <f>IFERROR(VLOOKUP(D2,DB!A:G,7,0),"")</f>
        <v>Dead</v>
      </c>
      <c r="K2" s="132" t="s">
        <v>39127</v>
      </c>
      <c r="L2" s="133" t="str">
        <f>IFERROR(VLOOKUP(D2,DB!A:I,9,0),"")</f>
        <v>Latis</v>
      </c>
    </row>
    <row r="3" spans="1:16382" ht="31.5" customHeight="1">
      <c r="A3" s="128"/>
      <c r="B3" s="129" t="str">
        <f>IFERROR(VLOOKUP(D3,DB!A:K,11,0),"")</f>
        <v/>
      </c>
      <c r="C3" s="130"/>
      <c r="D3" s="129"/>
      <c r="E3" s="117"/>
      <c r="F3" s="131"/>
      <c r="G3" s="105">
        <f t="shared" ca="1" si="0"/>
        <v>45977.787789236114</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ref="G4:G67" ca="1" si="1">IFERROR(NOW()-F4,"-")</f>
        <v>45977.787789236114</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50"/>
      <c r="E5" s="117"/>
      <c r="F5" s="131"/>
      <c r="G5" s="105">
        <f t="shared" ca="1" si="1"/>
        <v>45977.787789236114</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45977.787789236114</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45977.787789236114</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45977.787789236114</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45977.787789236114</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45977.787789236114</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45977.787789236114</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45977.787789236114</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45977.787789236114</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45977.787789236114</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45977.787789236114</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45977.787789236114</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45977.787789236114</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45977.787789236114</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45977.787789236114</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45977.787789236114</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45977.787789236114</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45977.787789236114</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45977.787789236114</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45977.787789236114</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45977.787789236114</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45977.787789236114</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45977.787789236114</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45977.787789236114</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45977.787789236114</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45977.787789236114</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45977.787789236114</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45977.787789236114</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45977.787789236114</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45977.787789236114</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45977.787789236114</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45977.787789236114</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45977.787789236114</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45977.787789236114</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45977.787789236114</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45977.787789236114</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45977.787789236114</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45977.787789236114</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45977.787789236114</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45977.787789236114</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45977.787789236114</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45977.787789236114</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45977.787789236114</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45977.787789236114</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45977.787789236114</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45977.787789236114</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45977.787789236114</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45977.787789236114</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45977.787789236114</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45977.787789236114</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45977.787789236114</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45977.787789236114</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45977.787789236114</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45977.787789236114</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45977.787789236114</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45977.787789236114</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45977.787789236114</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45977.787789236114</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45977.787789236114</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45977.787789236114</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45977.787789236114</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45977.787789236114</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45977.787789236114</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ref="G68:G101" ca="1" si="2">IFERROR(NOW()-F68,"-")</f>
        <v>45977.787789236114</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45977.787789236114</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45977.787789236114</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45977.787789236114</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45977.787789236114</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45977.787789236114</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45977.787789236114</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45977.787789236114</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45977.787789236114</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45977.787789236114</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45977.787789236114</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45977.787789236114</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45977.787789236114</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45977.787789236114</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45977.787789236114</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45977.787789236114</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45977.787789236114</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45977.787789236114</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45977.787789236114</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45977.787789236114</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45977.787789236114</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45977.787789236114</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45977.787789236114</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45977.787789236114</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45977.787789236114</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45977.787789236114</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45977.787789236114</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45977.787789236114</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45977.787789236114</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45977.787789236114</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45977.787789236114</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45977.787789236114</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45977.787789236114</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45977.787789236114</v>
      </c>
      <c r="H101" s="131"/>
      <c r="I101" s="129" t="str">
        <f>IFERROR(VLOOKUP(D101,DB!A:F,6,0),"")</f>
        <v/>
      </c>
      <c r="J101" s="129" t="str">
        <f>IFERROR(VLOOKUP(D101,DB!A:G,7,0),"")</f>
        <v/>
      </c>
      <c r="K101" s="132"/>
      <c r="L101" s="133" t="str">
        <f>IFERROR(VLOOKUP(D101,DB!A:I,9,0),"")</f>
        <v/>
      </c>
    </row>
  </sheetData>
  <dataValidations count="2">
    <dataValidation allowBlank="1" showInputMessage="1" showErrorMessage="1" sqref="E1" xr:uid="{9E1BC488-8814-4F8A-8DBE-742B3278AB71}"/>
    <dataValidation type="list" allowBlank="1" showInputMessage="1" showErrorMessage="1" sqref="E2:E1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2025-11-16T15:54:59Z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